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6.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Destepan\Desktop\Estadisticas por Programa y Regional 2022\Estadísticas Abril-Junio2022\Definitivo abril-junio2022\"/>
    </mc:Choice>
  </mc:AlternateContent>
  <xr:revisionPtr revIDLastSave="0" documentId="13_ncr:1_{25BD7259-131B-400C-A756-18802CE02EED}" xr6:coauthVersionLast="47" xr6:coauthVersionMax="47" xr10:uidLastSave="{00000000-0000-0000-0000-000000000000}"/>
  <bookViews>
    <workbookView xWindow="-120" yWindow="-120" windowWidth="19440" windowHeight="10440" xr2:uid="{00000000-000D-0000-FFFF-FFFF00000000}"/>
  </bookViews>
  <sheets>
    <sheet name="2do Trimestre 2022" sheetId="1" r:id="rId1"/>
    <sheet name="apertura" sheetId="7" r:id="rId2"/>
    <sheet name="Anexo 1" sheetId="2" r:id="rId3"/>
    <sheet name="Anexo 2" sheetId="3" r:id="rId4"/>
    <sheet name="Anexo 3" sheetId="4" r:id="rId5"/>
    <sheet name="Anexo 4" sheetId="5" r:id="rId6"/>
    <sheet name="Beneficiados" sheetId="8" r:id="rId7"/>
  </sheets>
  <definedNames>
    <definedName name="_Toc68362146" localSheetId="0">'2do Trimestre 2022'!$B$12</definedName>
    <definedName name="_Toc68362147" localSheetId="0">'2do Trimestre 2022'!$B$13</definedName>
    <definedName name="_Toc68362149" localSheetId="0">'2do Trimestre 2022'!$B$35</definedName>
    <definedName name="_Toc68362150" localSheetId="0">'2do Trimestre 2022'!#REF!</definedName>
    <definedName name="_Toc68362151" localSheetId="0">'2do Trimestre 2022'!$B$47</definedName>
    <definedName name="_Toc68362153" localSheetId="0">'2do Trimestre 2022'!$B$59</definedName>
    <definedName name="_Toc68362154" localSheetId="0">'2do Trimestre 2022'!$B$61</definedName>
    <definedName name="_Toc68362155" localSheetId="0">'2do Trimestre 2022'!$B$86</definedName>
    <definedName name="_Toc68362157" localSheetId="0">'2do Trimestre 2022'!$B$103</definedName>
    <definedName name="_Toc68362158" localSheetId="0">'2do Trimestre 2022'!$B$104</definedName>
    <definedName name="_Toc68362159" localSheetId="0">'2do Trimestre 2022'!$B$120</definedName>
    <definedName name="_Toc68362160" localSheetId="0">'2do Trimestre 2022'!$B$135</definedName>
    <definedName name="_Toc68362162" localSheetId="0">'2do Trimestre 2022'!$B$148</definedName>
    <definedName name="_Toc68362163" localSheetId="0">'2do Trimestre 2022'!$B$150</definedName>
    <definedName name="_Toc68362165" localSheetId="0">'2do Trimestre 2022'!$B$160</definedName>
    <definedName name="_Toc68362166" localSheetId="0">'2do Trimestre 2022'!$B$162</definedName>
    <definedName name="_Toc68362168" localSheetId="2">'Anexo 1'!$C$4</definedName>
    <definedName name="_Toc68362169" localSheetId="3">'Anexo 2'!$C$4</definedName>
    <definedName name="_Toc68362170" localSheetId="4">'Anexo 3'!$C$6</definedName>
    <definedName name="_Toc68362171" localSheetId="5">'Anexo 4'!$C$6</definedName>
    <definedName name="_Toc76995548" localSheetId="0">'2do Trimestre 2022'!$B$12</definedName>
    <definedName name="_Toc76995549" localSheetId="0">'2do Trimestre 2022'!$B$13</definedName>
    <definedName name="_xlnm.Print_Area" localSheetId="0">'2do Trimestre 2022'!$B$22:$D$28</definedName>
    <definedName name="_xlnm.Print_Area" localSheetId="2">'Anexo 1'!$C$1:$K$39</definedName>
    <definedName name="_xlnm.Print_Area" localSheetId="4">'Anexo 3'!$C$1:$K$49</definedName>
    <definedName name="_xlnm.Print_Area" localSheetId="5">'Anexo 4'!$C$1:$K$24</definedName>
    <definedName name="_xlnm.Print_Area" localSheetId="1">apertura!$L$2:$R$18</definedName>
    <definedName name="_xlnm.Print_Area" localSheetId="6">Beneficiados!$C$1:$F$21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1" i="5" l="1"/>
  <c r="F36" i="2"/>
  <c r="G13" i="2"/>
  <c r="C81" i="1"/>
  <c r="D80" i="1" s="1"/>
  <c r="I12" i="2"/>
  <c r="I36" i="2" s="1"/>
  <c r="K32" i="2"/>
  <c r="J32" i="2"/>
  <c r="K24" i="2"/>
  <c r="J24" i="2"/>
  <c r="H36" i="2"/>
  <c r="G36" i="2"/>
  <c r="D36" i="2"/>
  <c r="E36" i="2"/>
  <c r="D58" i="3"/>
  <c r="D32" i="5"/>
  <c r="E32" i="5"/>
  <c r="F20" i="8"/>
  <c r="I31" i="4"/>
  <c r="D66" i="3"/>
  <c r="E62" i="5"/>
  <c r="C208" i="1"/>
  <c r="D79" i="1" l="1"/>
  <c r="D78" i="1"/>
  <c r="D77" i="1"/>
  <c r="D76" i="1"/>
  <c r="D75" i="1"/>
  <c r="D74" i="1"/>
  <c r="D73" i="1"/>
  <c r="D72" i="1"/>
  <c r="D59" i="3"/>
  <c r="D56" i="3"/>
  <c r="D38" i="3"/>
  <c r="G22" i="5" l="1"/>
  <c r="G20" i="5"/>
  <c r="G18" i="5"/>
  <c r="G14" i="5"/>
  <c r="F259" i="1"/>
  <c r="F258" i="1"/>
  <c r="F257" i="1"/>
  <c r="F256" i="1"/>
  <c r="F255" i="1"/>
  <c r="F254" i="1"/>
  <c r="F253" i="1"/>
  <c r="F252" i="1"/>
  <c r="F251" i="1"/>
  <c r="F250" i="1"/>
  <c r="F249" i="1"/>
  <c r="F248" i="1"/>
  <c r="F247" i="1"/>
  <c r="F246" i="1"/>
  <c r="F245" i="1"/>
  <c r="F244" i="1"/>
  <c r="F243" i="1"/>
  <c r="F242" i="1"/>
  <c r="F260" i="1" l="1"/>
  <c r="E37" i="4"/>
  <c r="E36" i="4"/>
  <c r="E35" i="4"/>
  <c r="E34" i="4"/>
  <c r="E33" i="4"/>
  <c r="E32" i="4"/>
  <c r="E31" i="4"/>
  <c r="C212" i="1"/>
  <c r="C211" i="1"/>
  <c r="C210" i="1"/>
  <c r="C209" i="1"/>
  <c r="R29" i="7" l="1"/>
  <c r="K35" i="2" l="1"/>
  <c r="J35" i="2"/>
  <c r="K34" i="2"/>
  <c r="J34" i="2"/>
  <c r="K33" i="2"/>
  <c r="J33" i="2"/>
  <c r="K31" i="2"/>
  <c r="J31" i="2"/>
  <c r="K30" i="2"/>
  <c r="J30" i="2"/>
  <c r="K29" i="2"/>
  <c r="J29" i="2"/>
  <c r="K28" i="2"/>
  <c r="J28" i="2"/>
  <c r="K27" i="2"/>
  <c r="J27" i="2"/>
  <c r="K26" i="2"/>
  <c r="J26" i="2"/>
  <c r="K25" i="2"/>
  <c r="J25" i="2"/>
  <c r="K23" i="2"/>
  <c r="J23" i="2"/>
  <c r="K22" i="2"/>
  <c r="J22" i="2"/>
  <c r="K21" i="2"/>
  <c r="J21" i="2"/>
  <c r="K20" i="2"/>
  <c r="J20" i="2"/>
  <c r="K19" i="2"/>
  <c r="J19" i="2"/>
  <c r="K18" i="2"/>
  <c r="J18" i="2"/>
  <c r="K17" i="2"/>
  <c r="J17" i="2"/>
  <c r="K16" i="2"/>
  <c r="J16" i="2"/>
  <c r="K15" i="2"/>
  <c r="J15" i="2"/>
  <c r="K14" i="2"/>
  <c r="J14" i="2"/>
  <c r="K13" i="2"/>
  <c r="J13" i="2"/>
  <c r="K12" i="2"/>
  <c r="J12" i="2"/>
  <c r="F55" i="5" l="1"/>
  <c r="D37" i="4"/>
  <c r="D36" i="4"/>
  <c r="D35" i="4"/>
  <c r="D34" i="4"/>
  <c r="D33" i="4"/>
  <c r="D32" i="4"/>
  <c r="D31" i="4"/>
  <c r="E288" i="1"/>
  <c r="D288" i="1"/>
  <c r="E287" i="1"/>
  <c r="D287" i="1"/>
  <c r="E286" i="1"/>
  <c r="D286" i="1"/>
  <c r="E285" i="1"/>
  <c r="D285" i="1"/>
  <c r="E284" i="1"/>
  <c r="D284" i="1"/>
  <c r="E283" i="1"/>
  <c r="D283" i="1"/>
  <c r="E282" i="1"/>
  <c r="D282" i="1"/>
  <c r="E281" i="1"/>
  <c r="D281" i="1"/>
  <c r="E280" i="1"/>
  <c r="D280" i="1"/>
  <c r="E279" i="1"/>
  <c r="D279" i="1"/>
  <c r="E278" i="1"/>
  <c r="D278" i="1"/>
  <c r="E277" i="1"/>
  <c r="D277" i="1"/>
  <c r="E276" i="1"/>
  <c r="D276" i="1"/>
  <c r="E275" i="1"/>
  <c r="D275" i="1"/>
  <c r="E274" i="1"/>
  <c r="D274" i="1"/>
  <c r="E273" i="1"/>
  <c r="D273" i="1"/>
  <c r="E272" i="1"/>
  <c r="D272" i="1"/>
  <c r="E271" i="1"/>
  <c r="D271" i="1"/>
  <c r="C271" i="1"/>
  <c r="C272" i="1"/>
  <c r="C273" i="1"/>
  <c r="C274" i="1"/>
  <c r="C275" i="1"/>
  <c r="C276" i="1"/>
  <c r="C277" i="1"/>
  <c r="C278" i="1"/>
  <c r="C279" i="1"/>
  <c r="C280" i="1"/>
  <c r="C281" i="1"/>
  <c r="C282" i="1"/>
  <c r="C283" i="1"/>
  <c r="C284" i="1"/>
  <c r="C285" i="1"/>
  <c r="C286" i="1"/>
  <c r="C287" i="1"/>
  <c r="C288" i="1"/>
  <c r="D260" i="1"/>
  <c r="C182" i="1"/>
  <c r="C181" i="1"/>
  <c r="C180" i="1"/>
  <c r="C179" i="1"/>
  <c r="C178" i="1"/>
  <c r="D156" i="1"/>
  <c r="C124" i="1"/>
  <c r="C123" i="1"/>
  <c r="C122" i="1"/>
  <c r="C143" i="1" l="1"/>
  <c r="C94" i="1"/>
  <c r="C27" i="1"/>
  <c r="D24" i="1" l="1"/>
  <c r="D25" i="1"/>
  <c r="Q30" i="7"/>
  <c r="P30" i="7"/>
  <c r="O30" i="7"/>
  <c r="N30" i="7"/>
  <c r="R28" i="7"/>
  <c r="R27" i="7"/>
  <c r="D23" i="5"/>
  <c r="R30" i="7" l="1"/>
  <c r="D289" i="1"/>
  <c r="C289" i="1"/>
  <c r="E289" i="1"/>
  <c r="C183" i="1" l="1"/>
  <c r="C213" i="1"/>
  <c r="C229" i="1" l="1"/>
  <c r="D168" i="1"/>
  <c r="C198" i="1"/>
  <c r="E260" i="1" l="1"/>
  <c r="D178" i="1"/>
  <c r="C260" i="1"/>
  <c r="R14" i="7"/>
  <c r="D179" i="1" l="1"/>
  <c r="D181" i="1"/>
  <c r="D13" i="3"/>
  <c r="E154" i="1" l="1"/>
  <c r="D141" i="1" l="1"/>
  <c r="D140" i="1"/>
  <c r="D139" i="1"/>
  <c r="D138" i="1"/>
  <c r="D142" i="1"/>
  <c r="Q17" i="7" l="1"/>
  <c r="P17" i="7"/>
  <c r="O17" i="7"/>
  <c r="N17" i="7"/>
  <c r="R16" i="7"/>
  <c r="R15" i="7"/>
  <c r="R13" i="7"/>
  <c r="R12" i="7"/>
  <c r="R11" i="7"/>
  <c r="R10" i="7"/>
  <c r="I29" i="7"/>
  <c r="I28" i="7"/>
  <c r="I27" i="7"/>
  <c r="I26" i="7"/>
  <c r="I25" i="7"/>
  <c r="I24" i="7"/>
  <c r="I16" i="7"/>
  <c r="I15" i="7"/>
  <c r="I14" i="7"/>
  <c r="I13" i="7"/>
  <c r="I12" i="7"/>
  <c r="I11" i="7"/>
  <c r="H30" i="7"/>
  <c r="G30" i="7"/>
  <c r="F30" i="7"/>
  <c r="E30" i="7"/>
  <c r="I23" i="7"/>
  <c r="H17" i="7"/>
  <c r="G17" i="7"/>
  <c r="F17" i="7"/>
  <c r="E17" i="7"/>
  <c r="I10" i="7"/>
  <c r="D41" i="3"/>
  <c r="D67" i="3" s="1"/>
  <c r="R17" i="7" l="1"/>
  <c r="I17" i="7"/>
  <c r="I30" i="7"/>
  <c r="D17" i="1"/>
  <c r="G38" i="4"/>
  <c r="G49" i="4" s="1"/>
  <c r="C41" i="1" l="1"/>
  <c r="G22" i="4"/>
  <c r="C111" i="1"/>
  <c r="D41" i="1"/>
  <c r="E17" i="1"/>
  <c r="E41" i="1" l="1"/>
  <c r="D111" i="1"/>
  <c r="B114" i="1"/>
  <c r="D114" i="1" s="1"/>
  <c r="E39" i="1"/>
  <c r="K38" i="4" l="1"/>
  <c r="H20" i="4"/>
  <c r="G21" i="5" s="1"/>
  <c r="M20" i="5" s="1"/>
  <c r="H21" i="4"/>
  <c r="H19" i="4"/>
  <c r="H17" i="4"/>
  <c r="H16" i="4"/>
  <c r="G17" i="5" s="1"/>
  <c r="H15" i="4"/>
  <c r="G16" i="5" s="1"/>
  <c r="H13" i="4"/>
  <c r="D70" i="1"/>
  <c r="G23" i="5" l="1"/>
  <c r="M16" i="5"/>
  <c r="D44" i="5"/>
  <c r="D30" i="5"/>
  <c r="F59" i="5"/>
  <c r="D69" i="1"/>
  <c r="D68" i="1"/>
  <c r="D66" i="1"/>
  <c r="D67" i="1"/>
  <c r="E166" i="1"/>
  <c r="E165" i="1"/>
  <c r="E167" i="1"/>
  <c r="D71" i="1"/>
  <c r="H22" i="4"/>
  <c r="D65" i="1"/>
  <c r="D64" i="1"/>
  <c r="E38" i="4"/>
  <c r="D38" i="4"/>
  <c r="H258" i="1"/>
  <c r="D209" i="1"/>
  <c r="C17" i="1"/>
  <c r="C52" i="1"/>
  <c r="C125" i="1"/>
  <c r="K11" i="2"/>
  <c r="K36" i="2" s="1"/>
  <c r="J11" i="2"/>
  <c r="J36" i="2" s="1"/>
  <c r="D81" i="1" l="1"/>
  <c r="E49" i="4"/>
  <c r="I36" i="4"/>
  <c r="I32" i="4"/>
  <c r="I35" i="4"/>
  <c r="I34" i="4"/>
  <c r="I37" i="4"/>
  <c r="I33" i="4"/>
  <c r="D49" i="4"/>
  <c r="F38" i="4"/>
  <c r="F49" i="4" s="1"/>
  <c r="D62" i="5"/>
  <c r="F62" i="5" s="1"/>
  <c r="D39" i="5"/>
  <c r="D46" i="5"/>
  <c r="D45" i="5"/>
  <c r="D31" i="5"/>
  <c r="D47" i="5"/>
  <c r="D33" i="5"/>
  <c r="D92" i="1"/>
  <c r="D91" i="1"/>
  <c r="D93" i="1"/>
  <c r="D228" i="1"/>
  <c r="E168" i="1"/>
  <c r="I259" i="1"/>
  <c r="D196" i="1"/>
  <c r="D123" i="1"/>
  <c r="D122" i="1"/>
  <c r="D124" i="1"/>
  <c r="H36" i="4"/>
  <c r="H37" i="4"/>
  <c r="H34" i="4"/>
  <c r="H33" i="4"/>
  <c r="H31" i="4"/>
  <c r="H35" i="4"/>
  <c r="H32" i="4"/>
  <c r="D51" i="1"/>
  <c r="D50" i="1"/>
  <c r="D49" i="1"/>
  <c r="D90" i="1"/>
  <c r="D89" i="1"/>
  <c r="G257" i="1"/>
  <c r="D226" i="1"/>
  <c r="D227" i="1"/>
  <c r="D225" i="1"/>
  <c r="D224" i="1"/>
  <c r="D26" i="1"/>
  <c r="D27" i="1" s="1"/>
  <c r="G258" i="1"/>
  <c r="G246" i="1"/>
  <c r="G250" i="1"/>
  <c r="G254" i="1"/>
  <c r="I256" i="1"/>
  <c r="I244" i="1"/>
  <c r="I248" i="1"/>
  <c r="I252" i="1"/>
  <c r="I242" i="1"/>
  <c r="G242" i="1"/>
  <c r="I246" i="1"/>
  <c r="I250" i="1"/>
  <c r="I254" i="1"/>
  <c r="I258" i="1"/>
  <c r="G244" i="1"/>
  <c r="G248" i="1"/>
  <c r="G252" i="1"/>
  <c r="G256" i="1"/>
  <c r="H259" i="1"/>
  <c r="H245" i="1"/>
  <c r="H249" i="1"/>
  <c r="H253" i="1"/>
  <c r="H257" i="1"/>
  <c r="G243" i="1"/>
  <c r="H244" i="1"/>
  <c r="I245" i="1"/>
  <c r="G247" i="1"/>
  <c r="H248" i="1"/>
  <c r="I249" i="1"/>
  <c r="G251" i="1"/>
  <c r="H252" i="1"/>
  <c r="I253" i="1"/>
  <c r="G255" i="1"/>
  <c r="H256" i="1"/>
  <c r="I257" i="1"/>
  <c r="G259" i="1"/>
  <c r="H243" i="1"/>
  <c r="H247" i="1"/>
  <c r="H251" i="1"/>
  <c r="H255" i="1"/>
  <c r="H242" i="1"/>
  <c r="I243" i="1"/>
  <c r="G245" i="1"/>
  <c r="H246" i="1"/>
  <c r="I247" i="1"/>
  <c r="G249" i="1"/>
  <c r="H250" i="1"/>
  <c r="I251" i="1"/>
  <c r="G253" i="1"/>
  <c r="H254" i="1"/>
  <c r="I255" i="1"/>
  <c r="D180" i="1"/>
  <c r="D210" i="1"/>
  <c r="D194" i="1"/>
  <c r="D211" i="1"/>
  <c r="D182" i="1"/>
  <c r="D195" i="1"/>
  <c r="D208" i="1"/>
  <c r="D212" i="1"/>
  <c r="D193" i="1"/>
  <c r="D197" i="1"/>
  <c r="F22" i="4"/>
  <c r="J22" i="5"/>
  <c r="K22" i="5" s="1"/>
  <c r="Q22" i="5" s="1"/>
  <c r="J21" i="5"/>
  <c r="K21" i="5" s="1"/>
  <c r="Q21" i="5" s="1"/>
  <c r="J20" i="5"/>
  <c r="K20" i="5" s="1"/>
  <c r="Q20" i="5" s="1"/>
  <c r="J17" i="5"/>
  <c r="K17" i="5" s="1"/>
  <c r="Q17" i="5" s="1"/>
  <c r="J14" i="5"/>
  <c r="E22" i="4"/>
  <c r="D22" i="4"/>
  <c r="D94" i="1"/>
  <c r="H260" i="1" l="1"/>
  <c r="D40" i="4"/>
  <c r="D125" i="1"/>
  <c r="D52" i="1"/>
  <c r="D137" i="1"/>
  <c r="I38" i="4"/>
  <c r="H38" i="4"/>
  <c r="J18" i="5"/>
  <c r="K18" i="5" s="1"/>
  <c r="Q18" i="5" s="1"/>
  <c r="D229" i="1"/>
  <c r="G260" i="1"/>
  <c r="F23" i="5"/>
  <c r="J16" i="5"/>
  <c r="K16" i="5" s="1"/>
  <c r="Q16" i="5" s="1"/>
  <c r="D213" i="1"/>
  <c r="D198" i="1"/>
  <c r="I260" i="1"/>
  <c r="E153" i="1"/>
  <c r="E152" i="1"/>
  <c r="E155" i="1"/>
  <c r="D183" i="1"/>
  <c r="D143" i="1"/>
  <c r="K14" i="5"/>
  <c r="Q14" i="5" s="1"/>
  <c r="G42" i="4" l="1"/>
  <c r="D42" i="4"/>
  <c r="F42" i="4"/>
  <c r="E156" i="1"/>
  <c r="J38" i="4"/>
  <c r="E42" i="4"/>
  <c r="J23" i="5"/>
  <c r="K23"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tc={D02334DA-44A6-40AC-9FCC-DC91320A78CD}</author>
    <author>tc={E7961D5E-2E6D-4A8A-A7B4-A22A6A723941}</author>
  </authors>
  <commentList>
    <comment ref="C6"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Estos datos fueron extraidos de los informes trimestrales, en la parte de los Anexos.</t>
      </text>
    </comment>
    <comment ref="C19" authorId="1" shapeId="0" xr:uid="{00000000-0006-0000-0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Estos datos fueron extraidos de los informes trimestrales, en la parte de Anexos.</t>
      </text>
    </comment>
  </commentList>
</comments>
</file>

<file path=xl/sharedStrings.xml><?xml version="1.0" encoding="utf-8"?>
<sst xmlns="http://schemas.openxmlformats.org/spreadsheetml/2006/main" count="658" uniqueCount="306">
  <si>
    <t>Modalidad</t>
  </si>
  <si>
    <t>Docentes Beneficiados</t>
  </si>
  <si>
    <t>Diplomados</t>
  </si>
  <si>
    <t>Talleres, congresos, cursos y seminarios</t>
  </si>
  <si>
    <t>Total</t>
  </si>
  <si>
    <r>
      <t>II</t>
    </r>
    <r>
      <rPr>
        <b/>
        <sz val="16"/>
        <rFont val="Calibri Light"/>
        <family val="2"/>
      </rPr>
      <t xml:space="preserve">.  Formación Continua: </t>
    </r>
  </si>
  <si>
    <r>
      <t>I</t>
    </r>
    <r>
      <rPr>
        <b/>
        <sz val="16"/>
        <rFont val="Calibri Light"/>
        <family val="2"/>
      </rPr>
      <t xml:space="preserve">. Formación Inicial: </t>
    </r>
  </si>
  <si>
    <t>Licenciaturas</t>
  </si>
  <si>
    <t>Áreas Formativas</t>
  </si>
  <si>
    <t>Matemática</t>
  </si>
  <si>
    <r>
      <t>Nota: Formación pedagógica transversal se refiere a programas que sus ejes formativos no entran dentro de una materia concreta y que fomentan la formación integral de la persona</t>
    </r>
    <r>
      <rPr>
        <sz val="9"/>
        <color rgb="FF000000"/>
        <rFont val="Arial"/>
        <family val="2"/>
      </rPr>
      <t>.</t>
    </r>
    <r>
      <rPr>
        <sz val="9"/>
        <color theme="1"/>
        <rFont val="Calibri"/>
        <family val="2"/>
        <scheme val="minor"/>
      </rPr>
      <t xml:space="preserve"> (vg.: genero, constrúyete a ti mismo, Jornada Extendida, entre otros)</t>
    </r>
  </si>
  <si>
    <t>** Ver clasificación de Formación Pedagógica Transversal en cuadro anexo no 2.</t>
  </si>
  <si>
    <r>
      <t>III.</t>
    </r>
    <r>
      <rPr>
        <b/>
        <sz val="16"/>
        <rFont val="Calibri Light"/>
        <family val="2"/>
      </rPr>
      <t xml:space="preserve">   Posgrado.</t>
    </r>
  </si>
  <si>
    <t xml:space="preserve">Especialidades </t>
  </si>
  <si>
    <t>Maestrías</t>
  </si>
  <si>
    <t>Doctorados</t>
  </si>
  <si>
    <t>Departamento</t>
  </si>
  <si>
    <t>Formación Inicial</t>
  </si>
  <si>
    <t>Formación Continua</t>
  </si>
  <si>
    <t>Diplomados, Talleres, Congresos, Cursos y Seminarios.</t>
  </si>
  <si>
    <t>Posgrado</t>
  </si>
  <si>
    <t>Especialidades, maestrías y doctorados</t>
  </si>
  <si>
    <t xml:space="preserve">Total </t>
  </si>
  <si>
    <t xml:space="preserve">Docentes </t>
  </si>
  <si>
    <t>Capacitados y Graduados</t>
  </si>
  <si>
    <t>Licenciatura</t>
  </si>
  <si>
    <r>
      <t xml:space="preserve">Diplomados, </t>
    </r>
    <r>
      <rPr>
        <sz val="12"/>
        <color theme="1"/>
        <rFont val="Calibri"/>
        <family val="2"/>
        <scheme val="minor"/>
      </rPr>
      <t>talleres, congresos, cursos y seminarios.</t>
    </r>
  </si>
  <si>
    <t>Especialidades, Maestrías y Doctorados</t>
  </si>
  <si>
    <t>INAFOCAM</t>
  </si>
  <si>
    <t>Formación Continua Talleres, Cursos y otros</t>
  </si>
  <si>
    <t>Programas</t>
  </si>
  <si>
    <t>Becarios</t>
  </si>
  <si>
    <t>TIC-Informática</t>
  </si>
  <si>
    <t>Total de Programas y Becas para docentes en servicio</t>
  </si>
  <si>
    <t>Total general</t>
  </si>
  <si>
    <t>Ene./Marz.</t>
  </si>
  <si>
    <t>Abr./Jun.</t>
  </si>
  <si>
    <t>Jul./Sept.</t>
  </si>
  <si>
    <t>Oct./Dic.</t>
  </si>
  <si>
    <t>---</t>
  </si>
  <si>
    <t>Especialidades</t>
  </si>
  <si>
    <t>Agto.- Dic. 2020</t>
  </si>
  <si>
    <t>% Docentes Beneficiados</t>
  </si>
  <si>
    <t xml:space="preserve">% Docentes </t>
  </si>
  <si>
    <t xml:space="preserve">% </t>
  </si>
  <si>
    <r>
      <t>V.</t>
    </r>
    <r>
      <rPr>
        <b/>
        <sz val="16"/>
        <rFont val="Calibri Light"/>
        <family val="2"/>
      </rPr>
      <t xml:space="preserve"> Programas de Formación Inicial, Formación Continua y Posgrado Concluidos</t>
    </r>
  </si>
  <si>
    <t xml:space="preserve">TOTAL </t>
  </si>
  <si>
    <t>M O D A L I D A D E S</t>
  </si>
  <si>
    <t>Áreas Curriculares</t>
  </si>
  <si>
    <r>
      <t>Anexo No.1</t>
    </r>
    <r>
      <rPr>
        <b/>
        <sz val="12"/>
        <rFont val="Calibri"/>
        <family val="2"/>
      </rPr>
      <t xml:space="preserve">   </t>
    </r>
    <r>
      <rPr>
        <b/>
        <sz val="12"/>
        <rFont val="Calibri Light"/>
        <family val="2"/>
      </rPr>
      <t>Relación de Programas Formativos por Áreas Curriculares</t>
    </r>
  </si>
  <si>
    <t>Talleres, Congresos, Cursos y Seminarios</t>
  </si>
  <si>
    <t>Modalidades</t>
  </si>
  <si>
    <t>--- </t>
  </si>
  <si>
    <t>Metas del periodo 2021-2024</t>
  </si>
  <si>
    <t>Becas Otorgadas por Año</t>
  </si>
  <si>
    <t>% Logrado vs Meta</t>
  </si>
  <si>
    <t>Total general de Becas Otorgadas</t>
  </si>
  <si>
    <t>Becas Otorgadas</t>
  </si>
  <si>
    <t>Eje</t>
  </si>
  <si>
    <t>Becas Otorgadas - Formación Inicial</t>
  </si>
  <si>
    <t>Becas Otorgadas - Posgrado</t>
  </si>
  <si>
    <t>Metropolitana</t>
  </si>
  <si>
    <t>Sur</t>
  </si>
  <si>
    <t>Este</t>
  </si>
  <si>
    <t>Norte</t>
  </si>
  <si>
    <t>Nordeste</t>
  </si>
  <si>
    <t>% Docentes-Becas Otorgadas</t>
  </si>
  <si>
    <t>Inicial</t>
  </si>
  <si>
    <t>Continua</t>
  </si>
  <si>
    <t>01 BARAHONA</t>
  </si>
  <si>
    <t>02 SAN JUAN DE LA MAGUANA</t>
  </si>
  <si>
    <t>03 AZUA</t>
  </si>
  <si>
    <t>04 SAN CRISTOBAL</t>
  </si>
  <si>
    <t>05 SAN PEDRO DE MACORIS</t>
  </si>
  <si>
    <t>06 LA VEGA</t>
  </si>
  <si>
    <t>07 SAN FRANCISCO DE MACORIS</t>
  </si>
  <si>
    <t>08 SANTIAGO</t>
  </si>
  <si>
    <t>09 MAO</t>
  </si>
  <si>
    <t>10 SANTO DOMINGO</t>
  </si>
  <si>
    <t>11 PUERTO PLATA</t>
  </si>
  <si>
    <t>12 HIGUEY</t>
  </si>
  <si>
    <t>13 MONTE CRISTI</t>
  </si>
  <si>
    <t>14 NAGUA</t>
  </si>
  <si>
    <t>15 SANTO DOMINGO</t>
  </si>
  <si>
    <t>16 COTUI</t>
  </si>
  <si>
    <t>17 MONTE PLATA</t>
  </si>
  <si>
    <t>18 BAHORUCO</t>
  </si>
  <si>
    <t>Regional</t>
  </si>
  <si>
    <t>Formación Inicial - Licenciaturas</t>
  </si>
  <si>
    <t>Formación Cont.- Diplomados</t>
  </si>
  <si>
    <t>Formación Cont.- Talleres, congresos, cursos y seminarios</t>
  </si>
  <si>
    <t>Posgrado - Especialidades</t>
  </si>
  <si>
    <t>Posgrado - Maestrías</t>
  </si>
  <si>
    <t>Posgrado - Doctorados</t>
  </si>
  <si>
    <t>Inglés</t>
  </si>
  <si>
    <t>Estrategia (EFCCE)</t>
  </si>
  <si>
    <t>Maestrias</t>
  </si>
  <si>
    <t xml:space="preserve">Becas Otorgadas por Programa </t>
  </si>
  <si>
    <t>Programa Formación Inicial</t>
  </si>
  <si>
    <t>Diplomados y Talleres, congresos, cursos y seminarios</t>
  </si>
  <si>
    <t>POSGRADO</t>
  </si>
  <si>
    <t>DIPLOMADOS Y TALLERES</t>
  </si>
  <si>
    <t>TOTAL DIPLOMADOS Y TALLERES</t>
  </si>
  <si>
    <t>TOTAL POSGRADO</t>
  </si>
  <si>
    <t>INICIAL</t>
  </si>
  <si>
    <t>Total Licenciaturas</t>
  </si>
  <si>
    <t>Total Diplomados</t>
  </si>
  <si>
    <t>Total Estrategia (EFCCE)</t>
  </si>
  <si>
    <t>Total Especialidades</t>
  </si>
  <si>
    <t>Total general  de la formación pedagógica transversal</t>
  </si>
  <si>
    <t>Fuente: Departamento de Planificación y Desarrollo</t>
  </si>
  <si>
    <t xml:space="preserve"> Becas Otorgadas</t>
  </si>
  <si>
    <t>% Becas otorgadas 2021</t>
  </si>
  <si>
    <t>META</t>
  </si>
  <si>
    <t>Meta</t>
  </si>
  <si>
    <t>Tabla 1.</t>
  </si>
  <si>
    <t>Tabla 2.</t>
  </si>
  <si>
    <t>Tabla 4.</t>
  </si>
  <si>
    <t>Tabla 5.</t>
  </si>
  <si>
    <t>Tabla 6.</t>
  </si>
  <si>
    <t>Tabla 7.</t>
  </si>
  <si>
    <t>Tabla 9.</t>
  </si>
  <si>
    <t>Tabla 10.</t>
  </si>
  <si>
    <t>Tabla 11.</t>
  </si>
  <si>
    <t xml:space="preserve">Total Becas Otorgadas </t>
  </si>
  <si>
    <t>Becas Otorgadas - Formación Continua</t>
  </si>
  <si>
    <t>Tabla 19</t>
  </si>
  <si>
    <t>Tabla 18</t>
  </si>
  <si>
    <t>Ener- Dic 2021</t>
  </si>
  <si>
    <t>Docentes capacitados y graduados</t>
  </si>
  <si>
    <t>1er trimestre</t>
  </si>
  <si>
    <t>2do trimestre</t>
  </si>
  <si>
    <t>3er trimestre</t>
  </si>
  <si>
    <t>4to trimestre</t>
  </si>
  <si>
    <t>%</t>
  </si>
  <si>
    <r>
      <t xml:space="preserve"> </t>
    </r>
    <r>
      <rPr>
        <b/>
        <sz val="13"/>
        <rFont val="Calibri Light"/>
        <family val="2"/>
      </rPr>
      <t>3.1 Beneficiarios en especialidades, maestrías y doctorados.</t>
    </r>
  </si>
  <si>
    <t>Verificación total Programas Formativos, por departamento y trimestre del año 2021.</t>
  </si>
  <si>
    <t>Talleres, congresos, cursos y seminarios.</t>
  </si>
  <si>
    <t>EFFCE</t>
  </si>
  <si>
    <t xml:space="preserve">Maestrías </t>
  </si>
  <si>
    <t>Verificación total DOCENTES BENEFICIADOS Programas Formativos, por departamento y trimestre del año 2021.</t>
  </si>
  <si>
    <t>Nota 1: Esta distribución no contiene las 3,250 becas otorgadas del programa de formación Conitnua del INAIPI.</t>
  </si>
  <si>
    <t>Regionales</t>
  </si>
  <si>
    <t>Legislación Educativa</t>
  </si>
  <si>
    <t>TIC´s Informática</t>
  </si>
  <si>
    <t>TIC´s Informatica</t>
  </si>
  <si>
    <t>Tabla 3.</t>
  </si>
  <si>
    <t>Tabla 8.</t>
  </si>
  <si>
    <t>Tabla 12.</t>
  </si>
  <si>
    <t>Tabla 12.1.</t>
  </si>
  <si>
    <t>Tabla 12.2.</t>
  </si>
  <si>
    <t>Tabla 12.3.</t>
  </si>
  <si>
    <t>Tabla 13.</t>
  </si>
  <si>
    <t xml:space="preserve">1.1.1  Total bachilleres becados de licenciaturas vs meta del año 2022 </t>
  </si>
  <si>
    <t>Coaching para Docentes</t>
  </si>
  <si>
    <t>Intervención Psicopedagógica</t>
  </si>
  <si>
    <t>Anexo No.3   Datos Acumulados por trimestre, año 2022</t>
  </si>
  <si>
    <t>Acumulado por trimestre, año 2022</t>
  </si>
  <si>
    <t>Becas otorgadas 2022</t>
  </si>
  <si>
    <t>Anexo No.4     Datos Acumulados durante el periodo Agosto 2020 – marzo 2022</t>
  </si>
  <si>
    <t>Meta 2022</t>
  </si>
  <si>
    <t>Meta del Trimestre 2022</t>
  </si>
  <si>
    <t>Beneficiados</t>
  </si>
  <si>
    <t>Estrategia Innovadora de la Enseñanza</t>
  </si>
  <si>
    <t>Educación inclusiva</t>
  </si>
  <si>
    <t>Evaluación por Competencias y Liderazgo</t>
  </si>
  <si>
    <t>Ética y construcción ciudadana</t>
  </si>
  <si>
    <t>Metodologia de aprendizaje y colaboracion</t>
  </si>
  <si>
    <t>Verificación total DOCENTES BENEFICIADOS Programas Formativos, por departamento y trimestre del año 2022.</t>
  </si>
  <si>
    <r>
      <t>Tabla No.5.1 Total Docentes Becados que</t>
    </r>
    <r>
      <rPr>
        <b/>
        <i/>
        <sz val="12"/>
        <color rgb="FFFF0000"/>
        <rFont val="Calibri Light"/>
        <family val="2"/>
      </rPr>
      <t xml:space="preserve"> concluyeron</t>
    </r>
    <r>
      <rPr>
        <b/>
        <i/>
        <sz val="12"/>
        <rFont val="Calibri Light"/>
        <family val="2"/>
      </rPr>
      <t xml:space="preserve"> Programas Formativos, por departamento, año 2022.</t>
    </r>
  </si>
  <si>
    <t>_</t>
  </si>
  <si>
    <t>Instituto Nacional de Formación y Capacitación del Magisterio</t>
  </si>
  <si>
    <t>Anexo No.2 .    Relación de Becas otorgadas por Programas de formación y por Regional</t>
  </si>
  <si>
    <t>Total de Becas Otorgadas por Modalidad</t>
  </si>
  <si>
    <t>Comparativo de metas 2021-2024 y el acumulado por año: 2020, 2021 y 2022</t>
  </si>
  <si>
    <t>Logros del trimestre por modalidad, meta establecida y total de beneficiados</t>
  </si>
  <si>
    <r>
      <t>VI</t>
    </r>
    <r>
      <rPr>
        <b/>
        <sz val="16"/>
        <rFont val="Calibri Light"/>
        <family val="2"/>
      </rPr>
      <t xml:space="preserve"> Becas Otorgadas por Eje y Modalidad (Inicial, Continua y Posgrado)</t>
    </r>
  </si>
  <si>
    <r>
      <t>VII</t>
    </r>
    <r>
      <rPr>
        <b/>
        <sz val="16"/>
        <rFont val="Calibri Light"/>
        <family val="2"/>
      </rPr>
      <t xml:space="preserve"> Becas Otorgadas por Regional y Modalidad (Inicial, Continua y Posgrado)</t>
    </r>
  </si>
  <si>
    <r>
      <t>IV</t>
    </r>
    <r>
      <rPr>
        <b/>
        <sz val="16"/>
        <rFont val="Calibri Light"/>
        <family val="2"/>
      </rPr>
      <t xml:space="preserve"> Formación Inicial, Formación Continua y Posgrado</t>
    </r>
  </si>
  <si>
    <t xml:space="preserve">Resumen Estadístico
Formación y Desarrollo Profesional de Docentes
Abril – Junio 2022
</t>
  </si>
  <si>
    <t>1.1 Beneficiarios en apertura de programas, período abril-junio 2022.</t>
  </si>
  <si>
    <t xml:space="preserve">1.1.2  Distribución de bachilleres becados en el programa de licenciaturas del Departamento de Formación Inicial por área formativa, abril-junio 2022 </t>
  </si>
  <si>
    <t>2.1 Beneficiarios en aperturas de programas del período abril-junio 2022.</t>
  </si>
  <si>
    <t xml:space="preserve">2.1.1 Total docentes becados vs meta abril-junio 2022 </t>
  </si>
  <si>
    <t xml:space="preserve">2.1.2 Total docentes becados por modalidad (diplomados, talleres, congresos, cursos y seminarios), abril-junio 2022 </t>
  </si>
  <si>
    <t>2.2 Diplomados y talleres por áreas curriculares, periodo abril-junio  2022.</t>
  </si>
  <si>
    <t>2.2.1  Total docentes becados en  diplomados según área formativa, abril-junio 2022.</t>
  </si>
  <si>
    <t>3.1.1 Total docentes becados en posgrado según modalidad, abril-junio 2022.</t>
  </si>
  <si>
    <t>3.1.2 Total docentes becados en posgrado según modalidad, abril-junio 2022.</t>
  </si>
  <si>
    <t>Tabla No 3.1.3: Total docentes becados de posgrado (doctorados, maestrias y especialidad),  según área formativa, abril-junio 2022.</t>
  </si>
  <si>
    <t>Tabla No.5.1 Total docentes becados que concluyeron programas formativos, por departamento, abril-junio 2022.</t>
  </si>
  <si>
    <t>Tabla No. 6.2 Docentes becados en el programa de formación inicial, por eje geográfico, abril-junio 2022.</t>
  </si>
  <si>
    <t>Tabla No.6.3 Docentes becados en el programa de formación continua, por eje geográfico, abril-junio 2022.</t>
  </si>
  <si>
    <t>Tabla No.6.4 Docentes becados en programa de posgrado, por eje geográfico, abril-junio 2022.</t>
  </si>
  <si>
    <t>Tabla No.7.1 Total docentes becados por regional y modalidad, abril-junio 2022.</t>
  </si>
  <si>
    <t xml:space="preserve"> PERIODO ABRIL - JUNIO, AÑO 2022</t>
  </si>
  <si>
    <t>PERIODO ABRIL - JUNIO, AÑO 2022</t>
  </si>
  <si>
    <t>Logrado 2do Trimestre 2022</t>
  </si>
  <si>
    <t>% Logrado vs Meta, 2022</t>
  </si>
  <si>
    <t>Trimestre Abril-Junio 2022</t>
  </si>
  <si>
    <t>Nota:  El Programa de Formación Inicial no tiene meta establecida para este trimestre.</t>
  </si>
  <si>
    <t>Matemática orientada a la Educación Secundaria</t>
  </si>
  <si>
    <t>Educación Inglés</t>
  </si>
  <si>
    <t>Educación Física</t>
  </si>
  <si>
    <t>Barahona (01), San Critobal (04), Santo Domingo III (15), Santo Domingo II  (10)</t>
  </si>
  <si>
    <t>San Critobal (04), Santo Domingo III (15), Santo Domingo II  (10), Cotuí (16)</t>
  </si>
  <si>
    <t>Santo Domingo II  (10), Cotuí (16)</t>
  </si>
  <si>
    <t>FSCA</t>
  </si>
  <si>
    <t>FSCA: Formación Situada Centrada en el Aprendizaje</t>
  </si>
  <si>
    <t>Formación Cont.- FSCA</t>
  </si>
  <si>
    <t xml:space="preserve">Diplomado: Competencias de Educación Artística en el Marco del Aprendizaje Virtual </t>
  </si>
  <si>
    <t>Nivel Nacional</t>
  </si>
  <si>
    <t>Diplomado: Integración de las Nuevas Tecnologías de la Información y de la Comunicación Como Apoyo a la Planificación y Gestión de la Educación Técnico-Profesional</t>
  </si>
  <si>
    <t xml:space="preserve"> La Vega (06) y Cotuí (16)</t>
  </si>
  <si>
    <t>Santo Domingo (10)</t>
  </si>
  <si>
    <t>San Juan (02), Azua (03), San Pedro de Macorís (05), La Vega (06) y  Higüey (12)</t>
  </si>
  <si>
    <t>Seminario Permanente de Formación Docente</t>
  </si>
  <si>
    <t>VII Congreso Internacional de docentes de Ciencias y Tecnologías Jornada sobre la Investigación y Didáctica STEM</t>
  </si>
  <si>
    <t>VI Congreso 512: "Transformación  a través del Corazón de la Educación"</t>
  </si>
  <si>
    <t xml:space="preserve">Seminario: Neurodidactica "Creando Escuela del Futuro" </t>
  </si>
  <si>
    <t>Curso-Taller: GEOGEBRA</t>
  </si>
  <si>
    <t>Taller Rol del Orientador y Psicólogo en el Centro Educativo</t>
  </si>
  <si>
    <t>San Francisco de Macorís (07) y  Nagua (14)</t>
  </si>
  <si>
    <t>Congreso internacional distrito creativo</t>
  </si>
  <si>
    <t>san Cristóbal (04)</t>
  </si>
  <si>
    <t>Curso-taller Cyber seguridad básica para docentes</t>
  </si>
  <si>
    <t>santo domingo (10)</t>
  </si>
  <si>
    <t xml:space="preserve">Santo Domingo (10 y 15) </t>
  </si>
  <si>
    <t>Apertura Seminario en Neurodidatica</t>
  </si>
  <si>
    <t>San Cristóbal (04), Santo Domingo (10 y 15)</t>
  </si>
  <si>
    <t>Total Talleres, Seminarios y Congresos</t>
  </si>
  <si>
    <t>Formación Situada Centrada en el Aprendizaje (FSCA</t>
  </si>
  <si>
    <t>Docentes beneficiados</t>
  </si>
  <si>
    <t>Total de beneficiados</t>
  </si>
  <si>
    <t>La Vega (06)</t>
  </si>
  <si>
    <t>Santo Domingo III (15), Monte Plata (17)</t>
  </si>
  <si>
    <t>Higüey (12)</t>
  </si>
  <si>
    <t>San Pedro de macorís (05)</t>
  </si>
  <si>
    <t xml:space="preserve">La Vega (06), San Francisco de ,Macorís (07),  Santiago (08),   Mao (09),  Puerto Plata (11),  Nagua (14), Cotuí (16), Neyba (18). </t>
  </si>
  <si>
    <t>La Vega (06), Santiago (08), Puerto Plata (11)</t>
  </si>
  <si>
    <t>La Vega (06), San Francisco de Macorís (07), Santiago (08), Puerto Plata (11)</t>
  </si>
  <si>
    <t>Mao (09), Monte Cristí (13)</t>
  </si>
  <si>
    <t>Azua (03)</t>
  </si>
  <si>
    <t>Santo Domingo (15)</t>
  </si>
  <si>
    <t>San Juan (02), Azua (03), San  Cristobal (04), Neyba (18)</t>
  </si>
  <si>
    <t>San  Cristobal (04)</t>
  </si>
  <si>
    <t>San Pedro de Macorís (05), Higüey (12)</t>
  </si>
  <si>
    <t>Bahona (01), San Juan (02), Azua (03), San Pedro de Macorís (05), La Vega (06), San Francisco de Macorís (07), Santiago (08), Mao (09),Santo Domingo (10,15), Puerto Plata (11), Higüey (12) Monte Cristi (13), Nagua (14) Cotuí (16), Monte Plata (17) y Neyba (18)</t>
  </si>
  <si>
    <t>San Cristóbal (04),Santo Domingo (10,15)</t>
  </si>
  <si>
    <t>San Cristóbal (04),Santo Domingo (10,15), Monte Plata (17)</t>
  </si>
  <si>
    <t>San Cristóbal (04),Santo Domingo (10,15), Neyba (18)</t>
  </si>
  <si>
    <t>18 Bahoruco</t>
  </si>
  <si>
    <t xml:space="preserve">San Francisco de Macorís (07), Santiago (08), Mao (09), Puerto Plata (11), Monte Cristi (13).Barahona (01), San Cristóbal (04), Santo Domingo (10 y 15), Monte Plata (17). </t>
  </si>
  <si>
    <t>Gestión de la Educación Fisica y el Deporte</t>
  </si>
  <si>
    <t>Educación Inicial</t>
  </si>
  <si>
    <t>Planificación y Gestión de la Educación</t>
  </si>
  <si>
    <t>Competencias de Educación Artística en el Marco del Aprendizaje Virtual</t>
  </si>
  <si>
    <t>Integración de la Metodología STEM en Educación Primaria y Secundaria</t>
  </si>
  <si>
    <t>Enseñanza STEAM con Programación Robótica Educativa</t>
  </si>
  <si>
    <t>Investigación Acción</t>
  </si>
  <si>
    <t>Formación Metodológica, Acompañamiento Docente y Supervisión Educativa"</t>
  </si>
  <si>
    <t>Evaluación por Competencias, Gestión y Liderazgo Efectivo</t>
  </si>
  <si>
    <t xml:space="preserve">Formación Metodológica </t>
  </si>
  <si>
    <t>Prevención y abordaje de la violencia</t>
  </si>
  <si>
    <t>Liderazgo y desarrollo de habilidades blandas</t>
  </si>
  <si>
    <t>Fomación Humano Religioso</t>
  </si>
  <si>
    <t>Metodologia de la Enseñanza Inglesa</t>
  </si>
  <si>
    <t>Formación Docente</t>
  </si>
  <si>
    <t>Rol del educador, orientador y psicólogo en el CE</t>
  </si>
  <si>
    <t xml:space="preserve">Educación inclusiva </t>
  </si>
  <si>
    <t>Gestión de la Educación Física y el Deporte</t>
  </si>
  <si>
    <t>Intervención Pedagógica</t>
  </si>
  <si>
    <t>Educación Inclusiva</t>
  </si>
  <si>
    <t>Metodología de la Enseñanza Inglesa</t>
  </si>
  <si>
    <t>Formación Metodológica</t>
  </si>
  <si>
    <t>Neurociencia Cognitiva y Pedagógica</t>
  </si>
  <si>
    <t>Neurociencia Educación y Trastorno Cognitiva en la Educación</t>
  </si>
  <si>
    <t>Formación Humano Religiosa</t>
  </si>
  <si>
    <t>Rol del Educador, Orientador y Psicólogo en el CE</t>
  </si>
  <si>
    <t>Educación Inclusiva y Atención a la Diversidad</t>
  </si>
  <si>
    <t>Manejo de Simuladores de Ciencias de la Naturaleza</t>
  </si>
  <si>
    <t xml:space="preserve">Coaching Educativo </t>
  </si>
  <si>
    <t>Estrategias de producción escrita para textos expositivos y argumentativos</t>
  </si>
  <si>
    <t xml:space="preserve">Neurociencia Cognitiva y Pedagogía, dirigido a doscientos </t>
  </si>
  <si>
    <t>Prevención y Abordaje de la Violencia y Cyber Acoso Escolar</t>
  </si>
  <si>
    <t>Liderazgo y Desarrollo de Habilidades Blandas</t>
  </si>
  <si>
    <t>Virtual Maestro Coach Digital</t>
  </si>
  <si>
    <t>Formación Etica y Desarrollo de Competencias Ciudadanas</t>
  </si>
  <si>
    <t>Formación Integral Humana y Religiosa</t>
  </si>
  <si>
    <t>Neuroeducación y Trastornos Cognitivos en el Proceso de Enseñanza</t>
  </si>
  <si>
    <t xml:space="preserve">Programación Iconográfica y Robótica Educativa
</t>
  </si>
  <si>
    <t>Didáctica Especial y Metodología Enseñanza Inglesa</t>
  </si>
  <si>
    <t>Perfeccionamiento de Competencias Lingüísticas para Docentes del Idioma Inglés</t>
  </si>
  <si>
    <t>Fortalecimiento del Componente Educativo en las Redes de Servicios INAIPI</t>
  </si>
  <si>
    <t>Uso de los Recursos Tecnológicos en la Enseñanza</t>
  </si>
  <si>
    <t>Formas Creativas y Gamificadas para la Educación Online</t>
  </si>
  <si>
    <t>Educación Inclusiva  para la Innovación Curricular y Social en Educación Primaria</t>
  </si>
  <si>
    <t>Gestión de la Física y el Deporte</t>
  </si>
  <si>
    <t>Ciencias con Especialización en Currículo, Instrucción y Tecnología</t>
  </si>
  <si>
    <t>Neurociencia Cognitiva y Pedagogica</t>
  </si>
  <si>
    <t>Nota: Meta de Formación Continua fue modificada (de 204,416  a 178,424)</t>
  </si>
  <si>
    <t>2.2.2  Total becas otorgadas por área formativa (talleres, congresos, cursos y seminarios), periodo abril-junio 2022.</t>
  </si>
  <si>
    <t>Becas otorgadas</t>
  </si>
  <si>
    <t>ACTUALIZADO AL 30 DE JUNIO 2022</t>
  </si>
  <si>
    <t>Tabla No.4.1 Total becas otorgadas en programas formativos por departamento, abril-junio 2022.</t>
  </si>
  <si>
    <t>Tabla No.6.1: Total becas otorgadas por eje geográfico, abril-junio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</si>
</sst>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_-;\-* #,##0_-;_-* &quot;-&quot;??_-;_-@_-"/>
    <numFmt numFmtId="166" formatCode="0_ ;\-0\ "/>
    <numFmt numFmtId="167" formatCode="0.0%"/>
  </numFmts>
  <fonts count="56" x14ac:knownFonts="1">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2"/>
      <color theme="1"/>
      <name val="Calibri"/>
      <family val="2"/>
      <scheme val="minor"/>
    </font>
    <font>
      <sz val="16"/>
      <name val="Algerian"/>
      <family val="5"/>
    </font>
    <font>
      <b/>
      <sz val="16"/>
      <name val="Calibri Light"/>
      <family val="2"/>
    </font>
    <font>
      <b/>
      <sz val="13"/>
      <name val="Calibri Light"/>
      <family val="2"/>
    </font>
    <font>
      <sz val="1"/>
      <color theme="1"/>
      <name val="Calibri"/>
      <family val="2"/>
      <scheme val="minor"/>
    </font>
    <font>
      <sz val="6"/>
      <color theme="1"/>
      <name val="Calibri"/>
      <family val="2"/>
      <scheme val="minor"/>
    </font>
    <font>
      <b/>
      <sz val="12"/>
      <name val="Calibri Light"/>
      <family val="2"/>
    </font>
    <font>
      <sz val="5"/>
      <color theme="1"/>
      <name val="Calibri"/>
      <family val="2"/>
      <scheme val="minor"/>
    </font>
    <font>
      <sz val="8"/>
      <color theme="1"/>
      <name val="Calibri"/>
      <family val="2"/>
      <scheme val="minor"/>
    </font>
    <font>
      <b/>
      <sz val="1"/>
      <color theme="1"/>
      <name val="Calibri"/>
      <family val="2"/>
      <scheme val="minor"/>
    </font>
    <font>
      <sz val="9"/>
      <color theme="1"/>
      <name val="Calibri"/>
      <family val="2"/>
      <scheme val="minor"/>
    </font>
    <font>
      <sz val="9"/>
      <color rgb="FF000000"/>
      <name val="Arial"/>
      <family val="2"/>
    </font>
    <font>
      <sz val="13"/>
      <name val="Calibri Light"/>
      <family val="2"/>
    </font>
    <font>
      <sz val="3"/>
      <color theme="1"/>
      <name val="Calibri"/>
      <family val="2"/>
      <scheme val="minor"/>
    </font>
    <font>
      <sz val="9"/>
      <color rgb="FF000000"/>
      <name val="Calibri"/>
      <family val="2"/>
      <scheme val="minor"/>
    </font>
    <font>
      <b/>
      <sz val="12"/>
      <name val="Calibri"/>
      <family val="2"/>
    </font>
    <font>
      <b/>
      <sz val="10"/>
      <color theme="1"/>
      <name val="Calibri"/>
      <family val="2"/>
      <scheme val="minor"/>
    </font>
    <font>
      <b/>
      <sz val="10"/>
      <color rgb="FF000000"/>
      <name val="Calibri"/>
      <family val="2"/>
      <scheme val="minor"/>
    </font>
    <font>
      <sz val="10"/>
      <color rgb="FF000000"/>
      <name val="Calibri"/>
      <family val="2"/>
      <scheme val="minor"/>
    </font>
    <font>
      <b/>
      <sz val="7"/>
      <color theme="1"/>
      <name val="Calibri"/>
      <family val="2"/>
      <scheme val="minor"/>
    </font>
    <font>
      <b/>
      <sz val="18"/>
      <color theme="1"/>
      <name val="Calibri"/>
      <family val="2"/>
      <scheme val="minor"/>
    </font>
    <font>
      <b/>
      <sz val="11"/>
      <name val="Calibri Light"/>
      <family val="2"/>
    </font>
    <font>
      <sz val="12"/>
      <color rgb="FF000000"/>
      <name val="Calibri"/>
      <family val="2"/>
      <scheme val="minor"/>
    </font>
    <font>
      <b/>
      <sz val="14"/>
      <color rgb="FF000000"/>
      <name val="Calibri"/>
      <family val="2"/>
      <scheme val="minor"/>
    </font>
    <font>
      <i/>
      <sz val="10"/>
      <color theme="1"/>
      <name val="Calibri"/>
      <family val="2"/>
      <scheme val="minor"/>
    </font>
    <font>
      <sz val="11"/>
      <color rgb="FFFF0000"/>
      <name val="Calibri"/>
      <family val="2"/>
      <scheme val="minor"/>
    </font>
    <font>
      <b/>
      <i/>
      <sz val="12"/>
      <name val="Calibri Light"/>
      <family val="2"/>
    </font>
    <font>
      <b/>
      <sz val="14"/>
      <color theme="1"/>
      <name val="Calibri"/>
      <family val="2"/>
      <scheme val="minor"/>
    </font>
    <font>
      <b/>
      <sz val="12"/>
      <color rgb="FF000000"/>
      <name val="Calibri"/>
      <family val="2"/>
      <scheme val="minor"/>
    </font>
    <font>
      <b/>
      <sz val="12"/>
      <color theme="1"/>
      <name val="Calibri"/>
      <family val="2"/>
      <scheme val="minor"/>
    </font>
    <font>
      <b/>
      <sz val="12"/>
      <color rgb="FFFF0000"/>
      <name val="Calibri"/>
      <family val="2"/>
      <scheme val="minor"/>
    </font>
    <font>
      <sz val="10"/>
      <color theme="1"/>
      <name val="Calibri"/>
      <family val="2"/>
      <scheme val="minor"/>
    </font>
    <font>
      <sz val="11"/>
      <name val="Calibri"/>
      <family val="2"/>
      <scheme val="minor"/>
    </font>
    <font>
      <b/>
      <sz val="11"/>
      <name val="Calibri"/>
      <family val="2"/>
      <scheme val="minor"/>
    </font>
    <font>
      <b/>
      <sz val="9"/>
      <color rgb="FF000000"/>
      <name val="Calibri"/>
      <family val="2"/>
      <scheme val="minor"/>
    </font>
    <font>
      <sz val="10"/>
      <name val="Calibri"/>
      <family val="2"/>
      <scheme val="minor"/>
    </font>
    <font>
      <b/>
      <sz val="12"/>
      <name val="Calibri"/>
      <family val="2"/>
      <scheme val="minor"/>
    </font>
    <font>
      <b/>
      <sz val="8"/>
      <color theme="1"/>
      <name val="Calibri"/>
      <family val="2"/>
      <scheme val="minor"/>
    </font>
    <font>
      <b/>
      <sz val="9"/>
      <color theme="1"/>
      <name val="Calibri"/>
      <family val="2"/>
      <scheme val="minor"/>
    </font>
    <font>
      <b/>
      <sz val="11"/>
      <color rgb="FF002060"/>
      <name val="Calibri"/>
      <family val="2"/>
      <scheme val="minor"/>
    </font>
    <font>
      <i/>
      <sz val="11"/>
      <color theme="1"/>
      <name val="Calibri"/>
      <family val="2"/>
      <scheme val="minor"/>
    </font>
    <font>
      <b/>
      <i/>
      <sz val="12"/>
      <color rgb="FFFF0000"/>
      <name val="Calibri Light"/>
      <family val="2"/>
    </font>
    <font>
      <i/>
      <sz val="12"/>
      <color theme="1"/>
      <name val="Calibri"/>
      <family val="2"/>
      <scheme val="minor"/>
    </font>
    <font>
      <b/>
      <i/>
      <sz val="22"/>
      <color theme="1"/>
      <name val="Calibri"/>
      <family val="2"/>
      <scheme val="minor"/>
    </font>
    <font>
      <b/>
      <sz val="16"/>
      <color theme="1"/>
      <name val="Calibri"/>
      <family val="2"/>
      <scheme val="minor"/>
    </font>
    <font>
      <i/>
      <sz val="9"/>
      <color theme="1"/>
      <name val="Calibri"/>
      <family val="2"/>
      <scheme val="minor"/>
    </font>
    <font>
      <i/>
      <sz val="10"/>
      <color theme="1"/>
      <name val="Arial"/>
      <family val="2"/>
    </font>
    <font>
      <i/>
      <sz val="10"/>
      <name val="Arial"/>
      <family val="2"/>
    </font>
    <font>
      <i/>
      <sz val="10"/>
      <color rgb="FF000000"/>
      <name val="Arial"/>
      <family val="2"/>
    </font>
    <font>
      <b/>
      <sz val="11"/>
      <color rgb="FFFF0000"/>
      <name val="Calibri"/>
      <family val="2"/>
      <scheme val="minor"/>
    </font>
    <font>
      <sz val="8"/>
      <name val="Calibri"/>
      <family val="2"/>
      <scheme val="minor"/>
    </font>
  </fonts>
  <fills count="12">
    <fill>
      <patternFill patternType="none"/>
    </fill>
    <fill>
      <patternFill patternType="gray125"/>
    </fill>
    <fill>
      <patternFill patternType="solid">
        <fgColor rgb="FFB6E1E7"/>
        <bgColor indexed="64"/>
      </patternFill>
    </fill>
    <fill>
      <patternFill patternType="solid">
        <fgColor rgb="FFC1EDFC"/>
        <bgColor indexed="64"/>
      </patternFill>
    </fill>
    <fill>
      <patternFill patternType="solid">
        <fgColor rgb="FFB3CCFF"/>
        <bgColor indexed="64"/>
      </patternFill>
    </fill>
    <fill>
      <patternFill patternType="solid">
        <fgColor rgb="FFC0CF3A"/>
        <bgColor indexed="64"/>
      </patternFill>
    </fill>
    <fill>
      <patternFill patternType="solid">
        <fgColor rgb="FFFAFD77"/>
        <bgColor indexed="64"/>
      </patternFill>
    </fill>
    <fill>
      <patternFill patternType="solid">
        <fgColor rgb="FFFFFF00"/>
        <bgColor indexed="64"/>
      </patternFill>
    </fill>
    <fill>
      <patternFill patternType="solid">
        <fgColor theme="3" tint="0.79998168889431442"/>
        <bgColor indexed="64"/>
      </patternFill>
    </fill>
    <fill>
      <patternFill patternType="solid">
        <fgColor rgb="FF00B050"/>
        <bgColor indexed="64"/>
      </patternFill>
    </fill>
    <fill>
      <patternFill patternType="solid">
        <fgColor rgb="FF00B0F0"/>
        <bgColor indexed="64"/>
      </patternFill>
    </fill>
    <fill>
      <patternFill patternType="solid">
        <fgColor theme="0"/>
        <bgColor indexed="64"/>
      </patternFill>
    </fill>
  </fills>
  <borders count="101">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diagonal/>
    </border>
    <border>
      <left/>
      <right style="medium">
        <color indexed="64"/>
      </right>
      <top style="medium">
        <color indexed="64"/>
      </top>
      <bottom/>
      <diagonal/>
    </border>
    <border>
      <left style="medium">
        <color indexed="64"/>
      </left>
      <right style="medium">
        <color indexed="64"/>
      </right>
      <top style="medium">
        <color rgb="FF000000"/>
      </top>
      <bottom/>
      <diagonal/>
    </border>
    <border>
      <left style="medium">
        <color indexed="64"/>
      </left>
      <right style="medium">
        <color indexed="64"/>
      </right>
      <top style="medium">
        <color indexed="64"/>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right style="medium">
        <color rgb="FF000000"/>
      </right>
      <top/>
      <bottom/>
      <diagonal/>
    </border>
    <border>
      <left style="medium">
        <color indexed="64"/>
      </left>
      <right style="medium">
        <color rgb="FF000000"/>
      </right>
      <top/>
      <bottom style="medium">
        <color rgb="FF000000"/>
      </bottom>
      <diagonal/>
    </border>
    <border>
      <left style="medium">
        <color rgb="FF000000"/>
      </left>
      <right/>
      <top/>
      <bottom style="medium">
        <color rgb="FF000000"/>
      </bottom>
      <diagonal/>
    </border>
    <border>
      <left style="medium">
        <color rgb="FF5B9BD5"/>
      </left>
      <right style="medium">
        <color rgb="FF5B9BD5"/>
      </right>
      <top style="medium">
        <color rgb="FF5B9BD5"/>
      </top>
      <bottom/>
      <diagonal/>
    </border>
    <border>
      <left style="medium">
        <color rgb="FF5B9BD5"/>
      </left>
      <right style="medium">
        <color rgb="FF5B9BD5"/>
      </right>
      <top/>
      <bottom style="medium">
        <color rgb="FF5B9BD5"/>
      </bottom>
      <diagonal/>
    </border>
    <border>
      <left/>
      <right style="medium">
        <color rgb="FF5B9BD5"/>
      </right>
      <top style="medium">
        <color rgb="FF5B9BD5"/>
      </top>
      <bottom style="medium">
        <color rgb="FF5B9BD5"/>
      </bottom>
      <diagonal/>
    </border>
    <border>
      <left/>
      <right/>
      <top style="medium">
        <color rgb="FF5B9BD5"/>
      </top>
      <bottom style="medium">
        <color rgb="FF5B9BD5"/>
      </bottom>
      <diagonal/>
    </border>
    <border>
      <left/>
      <right style="medium">
        <color rgb="FF5B9BD5"/>
      </right>
      <top/>
      <bottom style="medium">
        <color rgb="FF5B9BD5"/>
      </bottom>
      <diagonal/>
    </border>
    <border>
      <left style="medium">
        <color rgb="FF5B9BD5"/>
      </left>
      <right/>
      <top style="medium">
        <color rgb="FF5B9BD5"/>
      </top>
      <bottom style="medium">
        <color rgb="FF5B9BD5"/>
      </bottom>
      <diagonal/>
    </border>
    <border>
      <left style="medium">
        <color rgb="FF5B9BD5"/>
      </left>
      <right style="medium">
        <color rgb="FF5B9BD5"/>
      </right>
      <top/>
      <bottom/>
      <diagonal/>
    </border>
    <border>
      <left/>
      <right/>
      <top style="medium">
        <color indexed="64"/>
      </top>
      <bottom style="medium">
        <color indexed="64"/>
      </bottom>
      <diagonal/>
    </border>
    <border>
      <left/>
      <right/>
      <top/>
      <bottom style="medium">
        <color indexed="64"/>
      </bottom>
      <diagonal/>
    </border>
    <border>
      <left style="medium">
        <color rgb="FF000000"/>
      </left>
      <right/>
      <top/>
      <bottom/>
      <diagonal/>
    </border>
    <border>
      <left style="medium">
        <color indexed="64"/>
      </left>
      <right/>
      <top style="medium">
        <color indexed="64"/>
      </top>
      <bottom style="medium">
        <color indexed="64"/>
      </bottom>
      <diagonal/>
    </border>
    <border>
      <left/>
      <right/>
      <top/>
      <bottom style="medium">
        <color rgb="FF000000"/>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rgb="FF5B9BD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theme="4" tint="0.39997558519241921"/>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rgb="FF5B9BD5"/>
      </left>
      <right style="medium">
        <color indexed="64"/>
      </right>
      <top style="medium">
        <color indexed="64"/>
      </top>
      <bottom/>
      <diagonal/>
    </border>
    <border>
      <left style="medium">
        <color rgb="FF5B9BD5"/>
      </left>
      <right style="medium">
        <color indexed="64"/>
      </right>
      <top/>
      <bottom style="medium">
        <color rgb="FF5B9BD5"/>
      </bottom>
      <diagonal/>
    </border>
    <border>
      <left style="thin">
        <color rgb="FF00B0F0"/>
      </left>
      <right style="medium">
        <color rgb="FF5B9BD5"/>
      </right>
      <top style="medium">
        <color rgb="FF5B9BD5"/>
      </top>
      <bottom/>
      <diagonal/>
    </border>
    <border>
      <left style="thin">
        <color rgb="FF00B0F0"/>
      </left>
      <right style="medium">
        <color rgb="FF5B9BD5"/>
      </right>
      <top/>
      <bottom style="medium">
        <color rgb="FF5B9BD5"/>
      </bottom>
      <diagonal/>
    </border>
    <border>
      <left/>
      <right style="thin">
        <color rgb="FF00B0F0"/>
      </right>
      <top style="medium">
        <color rgb="FF5B9BD5"/>
      </top>
      <bottom style="medium">
        <color rgb="FF5B9BD5"/>
      </bottom>
      <diagonal/>
    </border>
    <border>
      <left style="medium">
        <color rgb="FF5B9BD5"/>
      </left>
      <right style="thin">
        <color rgb="FF00B0F0"/>
      </right>
      <top style="medium">
        <color rgb="FF5B9BD5"/>
      </top>
      <bottom style="medium">
        <color rgb="FF5B9BD5"/>
      </bottom>
      <diagonal/>
    </border>
    <border>
      <left style="thin">
        <color rgb="FF00B0F0"/>
      </left>
      <right style="thin">
        <color rgb="FF00B0F0"/>
      </right>
      <top style="medium">
        <color rgb="FF5B9BD5"/>
      </top>
      <bottom style="medium">
        <color rgb="FF5B9BD5"/>
      </bottom>
      <diagonal/>
    </border>
    <border>
      <left style="thin">
        <color rgb="FF00B0F0"/>
      </left>
      <right style="thin">
        <color rgb="FF00B0F0"/>
      </right>
      <top/>
      <bottom style="medium">
        <color rgb="FF5B9BD5"/>
      </bottom>
      <diagonal/>
    </border>
    <border>
      <left style="thin">
        <color rgb="FF00B0F0"/>
      </left>
      <right style="thin">
        <color rgb="FF00B0F0"/>
      </right>
      <top style="thin">
        <color rgb="FF00B0F0"/>
      </top>
      <bottom style="thin">
        <color rgb="FF00B0F0"/>
      </bottom>
      <diagonal/>
    </border>
    <border>
      <left style="medium">
        <color rgb="FF5B9BD5"/>
      </left>
      <right/>
      <top style="medium">
        <color rgb="FF5B9BD5"/>
      </top>
      <bottom/>
      <diagonal/>
    </border>
    <border>
      <left style="medium">
        <color rgb="FF5B9BD5"/>
      </left>
      <right/>
      <top/>
      <bottom style="medium">
        <color rgb="FF5B9BD5"/>
      </bottom>
      <diagonal/>
    </border>
    <border>
      <left style="thin">
        <color indexed="64"/>
      </left>
      <right/>
      <top style="medium">
        <color indexed="64"/>
      </top>
      <bottom style="medium">
        <color indexed="64"/>
      </bottom>
      <diagonal/>
    </border>
    <border>
      <left style="medium">
        <color indexed="64"/>
      </left>
      <right style="medium">
        <color rgb="FF5B9BD5"/>
      </right>
      <top style="medium">
        <color indexed="64"/>
      </top>
      <bottom/>
      <diagonal/>
    </border>
    <border>
      <left/>
      <right style="medium">
        <color rgb="FF5B9BD5"/>
      </right>
      <top style="medium">
        <color indexed="64"/>
      </top>
      <bottom/>
      <diagonal/>
    </border>
    <border>
      <left/>
      <right/>
      <top style="medium">
        <color indexed="64"/>
      </top>
      <bottom/>
      <diagonal/>
    </border>
    <border>
      <left style="thin">
        <color rgb="FF00B0F0"/>
      </left>
      <right style="medium">
        <color indexed="64"/>
      </right>
      <top style="medium">
        <color indexed="64"/>
      </top>
      <bottom style="thin">
        <color rgb="FF00B0F0"/>
      </bottom>
      <diagonal/>
    </border>
    <border>
      <left style="medium">
        <color indexed="64"/>
      </left>
      <right style="thin">
        <color rgb="FF00B0F0"/>
      </right>
      <top style="thin">
        <color rgb="FF00B0F0"/>
      </top>
      <bottom style="thin">
        <color rgb="FF00B0F0"/>
      </bottom>
      <diagonal/>
    </border>
    <border>
      <left style="medium">
        <color indexed="64"/>
      </left>
      <right style="thin">
        <color rgb="FF00B0F0"/>
      </right>
      <top style="thin">
        <color rgb="FF00B0F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rgb="FF00B0F0"/>
      </right>
      <top style="medium">
        <color indexed="64"/>
      </top>
      <bottom/>
      <diagonal/>
    </border>
    <border>
      <left style="thin">
        <color rgb="FF00B0F0"/>
      </left>
      <right/>
      <top style="medium">
        <color indexed="64"/>
      </top>
      <bottom/>
      <diagonal/>
    </border>
    <border>
      <left style="thin">
        <color rgb="FF00B0F0"/>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rgb="FF00B0F0"/>
      </left>
      <right style="medium">
        <color indexed="64"/>
      </right>
      <top style="thin">
        <color rgb="FF00B0F0"/>
      </top>
      <bottom style="thin">
        <color rgb="FF00B0F0"/>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641">
    <xf numFmtId="0" fontId="0" fillId="0" borderId="0" xfId="0"/>
    <xf numFmtId="0" fontId="2" fillId="2" borderId="1" xfId="0" applyFont="1" applyFill="1" applyBorder="1" applyAlignment="1">
      <alignment vertical="center"/>
    </xf>
    <xf numFmtId="0" fontId="3" fillId="2" borderId="2" xfId="0" applyFont="1" applyFill="1" applyBorder="1" applyAlignment="1">
      <alignment horizontal="center" vertical="center"/>
    </xf>
    <xf numFmtId="0" fontId="0" fillId="0" borderId="3" xfId="0" applyBorder="1" applyAlignment="1">
      <alignment vertical="center"/>
    </xf>
    <xf numFmtId="0" fontId="5" fillId="0" borderId="3" xfId="0" applyFont="1" applyBorder="1" applyAlignment="1">
      <alignment vertical="center"/>
    </xf>
    <xf numFmtId="0" fontId="6"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5" fillId="0" borderId="0" xfId="0" applyFont="1" applyAlignment="1">
      <alignment vertical="center"/>
    </xf>
    <xf numFmtId="0" fontId="17" fillId="0" borderId="0" xfId="0" applyFont="1" applyAlignment="1">
      <alignment vertical="center"/>
    </xf>
    <xf numFmtId="0" fontId="18" fillId="0" borderId="0" xfId="0" applyFont="1" applyAlignment="1">
      <alignment vertical="center"/>
    </xf>
    <xf numFmtId="0" fontId="19" fillId="0" borderId="0" xfId="0" applyFont="1" applyAlignment="1">
      <alignment vertical="center"/>
    </xf>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0" borderId="5" xfId="0" applyBorder="1" applyAlignment="1">
      <alignment horizontal="center" vertical="center" wrapText="1"/>
    </xf>
    <xf numFmtId="0" fontId="2" fillId="0" borderId="5" xfId="0" applyFont="1" applyBorder="1" applyAlignment="1">
      <alignment horizontal="center" vertical="center" wrapText="1"/>
    </xf>
    <xf numFmtId="0" fontId="0" fillId="0" borderId="4" xfId="0" applyBorder="1" applyAlignment="1">
      <alignment vertical="center" wrapText="1"/>
    </xf>
    <xf numFmtId="0" fontId="0" fillId="0" borderId="3" xfId="0" applyBorder="1" applyAlignment="1">
      <alignment horizontal="center" vertical="center" wrapText="1"/>
    </xf>
    <xf numFmtId="0" fontId="21" fillId="0" borderId="0" xfId="0" applyFont="1" applyAlignment="1">
      <alignment horizontal="center" vertical="center"/>
    </xf>
    <xf numFmtId="0" fontId="9" fillId="0" borderId="0" xfId="0" applyFont="1" applyAlignment="1">
      <alignment horizontal="center" vertical="center"/>
    </xf>
    <xf numFmtId="0" fontId="22" fillId="4"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2" fillId="6" borderId="11" xfId="0" applyFont="1" applyFill="1" applyBorder="1" applyAlignment="1">
      <alignment horizontal="center" vertical="center" wrapText="1"/>
    </xf>
    <xf numFmtId="0" fontId="22" fillId="0" borderId="11" xfId="0" applyFont="1" applyBorder="1" applyAlignment="1">
      <alignment horizontal="center" vertical="center" wrapText="1"/>
    </xf>
    <xf numFmtId="0" fontId="23" fillId="4" borderId="11" xfId="0" applyFont="1" applyFill="1" applyBorder="1" applyAlignment="1">
      <alignment horizontal="center" vertical="center" wrapText="1"/>
    </xf>
    <xf numFmtId="0" fontId="23" fillId="4" borderId="14" xfId="0" applyFont="1" applyFill="1" applyBorder="1" applyAlignment="1">
      <alignment horizontal="center" vertical="center" wrapText="1"/>
    </xf>
    <xf numFmtId="0" fontId="24" fillId="0" borderId="0" xfId="0" applyFont="1" applyAlignment="1">
      <alignment horizontal="center" vertical="center"/>
    </xf>
    <xf numFmtId="0" fontId="25" fillId="0" borderId="0" xfId="0" applyFont="1" applyAlignment="1">
      <alignment vertical="center"/>
    </xf>
    <xf numFmtId="0" fontId="3" fillId="3" borderId="1" xfId="0" applyFont="1" applyFill="1" applyBorder="1" applyAlignment="1">
      <alignment vertical="center" wrapText="1"/>
    </xf>
    <xf numFmtId="0" fontId="3" fillId="3" borderId="2" xfId="0" applyFont="1" applyFill="1" applyBorder="1" applyAlignment="1">
      <alignment vertical="center" wrapText="1"/>
    </xf>
    <xf numFmtId="0" fontId="3" fillId="2" borderId="4" xfId="0" applyFont="1" applyFill="1" applyBorder="1" applyAlignment="1">
      <alignment horizontal="center" vertical="center" wrapText="1"/>
    </xf>
    <xf numFmtId="0" fontId="3" fillId="2" borderId="25" xfId="0" applyFont="1" applyFill="1" applyBorder="1" applyAlignment="1">
      <alignment horizontal="center" vertical="center"/>
    </xf>
    <xf numFmtId="0" fontId="0" fillId="0" borderId="0" xfId="0" applyBorder="1"/>
    <xf numFmtId="0" fontId="2" fillId="2" borderId="1" xfId="0" applyFont="1" applyFill="1" applyBorder="1" applyAlignment="1">
      <alignment horizontal="center"/>
    </xf>
    <xf numFmtId="0" fontId="2" fillId="2" borderId="3" xfId="0" applyFont="1" applyFill="1" applyBorder="1" applyAlignment="1">
      <alignment vertical="center"/>
    </xf>
    <xf numFmtId="0" fontId="2" fillId="2" borderId="26"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4" xfId="0" applyFont="1" applyFill="1" applyBorder="1" applyAlignment="1">
      <alignment vertical="center" wrapText="1"/>
    </xf>
    <xf numFmtId="0" fontId="3" fillId="2" borderId="7" xfId="0" applyFont="1" applyFill="1" applyBorder="1" applyAlignment="1">
      <alignment horizontal="center" vertical="center" wrapText="1"/>
    </xf>
    <xf numFmtId="0" fontId="3" fillId="2" borderId="7" xfId="0" applyFont="1" applyFill="1" applyBorder="1" applyAlignment="1">
      <alignment horizontal="center" vertical="center"/>
    </xf>
    <xf numFmtId="0" fontId="3" fillId="2" borderId="1" xfId="0" applyFont="1" applyFill="1" applyBorder="1" applyAlignment="1">
      <alignment horizontal="center" vertical="center"/>
    </xf>
    <xf numFmtId="0" fontId="0" fillId="0" borderId="1" xfId="0" applyBorder="1" applyAlignment="1">
      <alignment vertical="center"/>
    </xf>
    <xf numFmtId="0" fontId="2" fillId="2" borderId="9" xfId="0" applyFont="1" applyFill="1" applyBorder="1" applyAlignment="1">
      <alignment vertical="center"/>
    </xf>
    <xf numFmtId="0" fontId="4" fillId="0" borderId="1" xfId="0" applyFont="1" applyBorder="1" applyAlignment="1">
      <alignment vertical="center"/>
    </xf>
    <xf numFmtId="0" fontId="4" fillId="2" borderId="1" xfId="0" applyFont="1" applyFill="1" applyBorder="1" applyAlignment="1">
      <alignment vertical="center"/>
    </xf>
    <xf numFmtId="0" fontId="29" fillId="0" borderId="0" xfId="0" applyFont="1"/>
    <xf numFmtId="0" fontId="3" fillId="0" borderId="0" xfId="0" applyFont="1" applyFill="1" applyBorder="1" applyAlignment="1">
      <alignment horizontal="center" vertical="center" wrapText="1"/>
    </xf>
    <xf numFmtId="2" fontId="0" fillId="2" borderId="1" xfId="0" applyNumberFormat="1" applyFill="1" applyBorder="1" applyAlignment="1">
      <alignment horizontal="center"/>
    </xf>
    <xf numFmtId="0" fontId="31" fillId="0" borderId="0" xfId="0" applyFont="1" applyAlignment="1">
      <alignment vertical="center"/>
    </xf>
    <xf numFmtId="0" fontId="31" fillId="0" borderId="0" xfId="0" applyFont="1" applyFill="1" applyAlignment="1">
      <alignment vertical="center"/>
    </xf>
    <xf numFmtId="0" fontId="0" fillId="0" borderId="0" xfId="0" applyFill="1"/>
    <xf numFmtId="0" fontId="32" fillId="0" borderId="0" xfId="0" applyFont="1" applyAlignment="1">
      <alignment horizontal="center" vertical="center" wrapText="1"/>
    </xf>
    <xf numFmtId="0" fontId="33" fillId="3" borderId="22" xfId="0" applyFont="1" applyFill="1" applyBorder="1" applyAlignment="1">
      <alignment vertical="center" wrapText="1"/>
    </xf>
    <xf numFmtId="3" fontId="33" fillId="3" borderId="22" xfId="0" applyNumberFormat="1" applyFont="1" applyFill="1" applyBorder="1" applyAlignment="1">
      <alignment horizontal="center" vertical="center"/>
    </xf>
    <xf numFmtId="0" fontId="33" fillId="3" borderId="19" xfId="0" applyFont="1" applyFill="1" applyBorder="1" applyAlignment="1">
      <alignment vertical="center"/>
    </xf>
    <xf numFmtId="0" fontId="33" fillId="3" borderId="22" xfId="0" applyFont="1" applyFill="1" applyBorder="1" applyAlignment="1">
      <alignment horizontal="center" vertical="center" wrapText="1"/>
    </xf>
    <xf numFmtId="3" fontId="33" fillId="3" borderId="22" xfId="0" applyNumberFormat="1" applyFont="1" applyFill="1" applyBorder="1" applyAlignment="1">
      <alignment horizontal="center" vertical="center" wrapText="1"/>
    </xf>
    <xf numFmtId="0" fontId="33" fillId="3" borderId="22" xfId="0" applyFont="1" applyFill="1" applyBorder="1" applyAlignment="1">
      <alignment horizontal="center" vertical="center"/>
    </xf>
    <xf numFmtId="166" fontId="33" fillId="3" borderId="22" xfId="1" applyNumberFormat="1" applyFont="1" applyFill="1" applyBorder="1" applyAlignment="1">
      <alignment horizontal="center" vertical="center" wrapText="1"/>
    </xf>
    <xf numFmtId="0" fontId="33" fillId="2" borderId="19" xfId="0" applyFont="1" applyFill="1" applyBorder="1" applyAlignment="1">
      <alignment vertical="center"/>
    </xf>
    <xf numFmtId="0" fontId="33" fillId="2" borderId="19" xfId="0" applyFont="1" applyFill="1" applyBorder="1" applyAlignment="1">
      <alignment horizontal="left" vertical="center"/>
    </xf>
    <xf numFmtId="0" fontId="33" fillId="2" borderId="19" xfId="0" applyFont="1" applyFill="1" applyBorder="1" applyAlignment="1">
      <alignment horizontal="left" vertical="center" wrapText="1"/>
    </xf>
    <xf numFmtId="0" fontId="27" fillId="0" borderId="19" xfId="0" applyFont="1" applyBorder="1" applyAlignment="1">
      <alignment horizontal="right" vertical="center"/>
    </xf>
    <xf numFmtId="0" fontId="27" fillId="0" borderId="19" xfId="0" applyFont="1" applyFill="1" applyBorder="1" applyAlignment="1">
      <alignment horizontal="right" vertical="center"/>
    </xf>
    <xf numFmtId="0" fontId="33" fillId="2" borderId="23" xfId="0" applyFont="1" applyFill="1" applyBorder="1" applyAlignment="1">
      <alignment horizontal="center" vertical="center" wrapText="1"/>
    </xf>
    <xf numFmtId="0" fontId="33" fillId="2" borderId="21" xfId="0" applyFont="1" applyFill="1" applyBorder="1" applyAlignment="1">
      <alignment horizontal="center" vertical="center" wrapText="1"/>
    </xf>
    <xf numFmtId="0" fontId="33" fillId="2" borderId="20" xfId="0" applyFont="1" applyFill="1" applyBorder="1" applyAlignment="1">
      <alignment horizontal="center" vertical="center" wrapText="1"/>
    </xf>
    <xf numFmtId="9" fontId="33" fillId="3" borderId="22" xfId="2" applyFont="1" applyFill="1" applyBorder="1" applyAlignment="1">
      <alignment horizontal="center" vertical="center" wrapText="1"/>
    </xf>
    <xf numFmtId="3" fontId="4" fillId="0" borderId="22" xfId="0" applyNumberFormat="1" applyFont="1" applyBorder="1" applyAlignment="1">
      <alignment horizontal="center" vertical="center" wrapText="1"/>
    </xf>
    <xf numFmtId="0" fontId="4" fillId="0" borderId="22" xfId="0" applyFont="1" applyBorder="1" applyAlignment="1">
      <alignment horizontal="center" vertical="center"/>
    </xf>
    <xf numFmtId="0" fontId="4" fillId="0" borderId="22" xfId="0" applyFont="1" applyBorder="1" applyAlignment="1">
      <alignment horizontal="center" vertical="center" wrapText="1"/>
    </xf>
    <xf numFmtId="3" fontId="4" fillId="2" borderId="23" xfId="0" applyNumberFormat="1" applyFont="1" applyFill="1" applyBorder="1" applyAlignment="1">
      <alignment horizontal="center" vertical="center" wrapText="1"/>
    </xf>
    <xf numFmtId="3" fontId="4" fillId="2" borderId="21" xfId="0" applyNumberFormat="1"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0" fontId="4" fillId="0" borderId="22" xfId="0" applyFont="1" applyFill="1" applyBorder="1" applyAlignment="1">
      <alignment horizontal="center" vertical="center"/>
    </xf>
    <xf numFmtId="0" fontId="4" fillId="0" borderId="22" xfId="0" applyFont="1" applyFill="1" applyBorder="1" applyAlignment="1">
      <alignment horizontal="center" vertical="center" wrapText="1"/>
    </xf>
    <xf numFmtId="3" fontId="4" fillId="0" borderId="22" xfId="0" applyNumberFormat="1" applyFont="1" applyFill="1" applyBorder="1" applyAlignment="1">
      <alignment horizontal="center" vertical="center" wrapText="1"/>
    </xf>
    <xf numFmtId="10" fontId="4" fillId="0" borderId="22" xfId="2" applyNumberFormat="1" applyFont="1" applyBorder="1" applyAlignment="1">
      <alignment horizontal="center" vertical="center" wrapText="1"/>
    </xf>
    <xf numFmtId="0" fontId="33" fillId="3" borderId="23" xfId="0" applyFont="1" applyFill="1" applyBorder="1" applyAlignment="1">
      <alignment vertical="center" wrapText="1"/>
    </xf>
    <xf numFmtId="0" fontId="33" fillId="3" borderId="21" xfId="0" applyFont="1" applyFill="1" applyBorder="1" applyAlignment="1">
      <alignment vertical="center" wrapText="1"/>
    </xf>
    <xf numFmtId="0" fontId="4" fillId="2" borderId="23" xfId="0" applyFont="1" applyFill="1" applyBorder="1" applyAlignment="1">
      <alignment horizontal="center" vertical="center"/>
    </xf>
    <xf numFmtId="0" fontId="4" fillId="2" borderId="21" xfId="0" applyFont="1" applyFill="1" applyBorder="1" applyAlignment="1">
      <alignment horizontal="center" vertical="center"/>
    </xf>
    <xf numFmtId="9" fontId="0" fillId="0" borderId="35" xfId="0" applyNumberFormat="1" applyBorder="1"/>
    <xf numFmtId="0" fontId="30" fillId="0" borderId="0" xfId="0" applyFont="1"/>
    <xf numFmtId="0" fontId="2" fillId="2" borderId="3" xfId="0" applyFont="1" applyFill="1" applyBorder="1" applyAlignment="1">
      <alignment horizontal="center" vertical="center" wrapText="1"/>
    </xf>
    <xf numFmtId="0" fontId="36" fillId="0" borderId="4" xfId="0" applyFont="1" applyBorder="1" applyAlignment="1">
      <alignment vertical="center" wrapText="1"/>
    </xf>
    <xf numFmtId="0" fontId="0" fillId="0" borderId="30" xfId="0" applyBorder="1" applyAlignment="1">
      <alignment horizontal="center" vertical="center" wrapText="1"/>
    </xf>
    <xf numFmtId="0" fontId="0" fillId="0" borderId="1" xfId="0" applyBorder="1" applyAlignment="1">
      <alignment horizontal="center" vertical="center" wrapText="1"/>
    </xf>
    <xf numFmtId="2" fontId="0" fillId="0" borderId="0" xfId="0" applyNumberFormat="1" applyFill="1" applyBorder="1" applyAlignment="1">
      <alignment horizontal="center" vertical="center" wrapText="1"/>
    </xf>
    <xf numFmtId="2" fontId="2" fillId="0" borderId="0" xfId="0" applyNumberFormat="1" applyFont="1" applyFill="1" applyBorder="1" applyAlignment="1">
      <alignment horizontal="center" vertical="center" wrapText="1"/>
    </xf>
    <xf numFmtId="0" fontId="0" fillId="0" borderId="0" xfId="0" applyFill="1" applyBorder="1"/>
    <xf numFmtId="0" fontId="2" fillId="2" borderId="3" xfId="0" applyFont="1" applyFill="1" applyBorder="1" applyAlignment="1">
      <alignment horizontal="center" vertical="center" wrapText="1"/>
    </xf>
    <xf numFmtId="0" fontId="37" fillId="0" borderId="0" xfId="0" applyFont="1" applyFill="1" applyAlignment="1">
      <alignment horizontal="center" vertical="center"/>
    </xf>
    <xf numFmtId="0" fontId="37" fillId="0" borderId="0" xfId="0" applyFont="1" applyFill="1"/>
    <xf numFmtId="0" fontId="38" fillId="0" borderId="0" xfId="0" applyFont="1" applyFill="1"/>
    <xf numFmtId="0" fontId="19" fillId="0" borderId="10" xfId="0" applyFont="1" applyBorder="1" applyAlignment="1">
      <alignment vertical="center" wrapText="1"/>
    </xf>
    <xf numFmtId="0" fontId="19" fillId="0" borderId="13" xfId="0" applyFont="1" applyBorder="1" applyAlignment="1">
      <alignment vertical="center" wrapText="1"/>
    </xf>
    <xf numFmtId="0" fontId="19" fillId="0" borderId="40" xfId="0" applyFont="1" applyBorder="1" applyAlignment="1">
      <alignment vertical="center" wrapText="1"/>
    </xf>
    <xf numFmtId="0" fontId="39" fillId="0" borderId="16" xfId="0" applyFont="1" applyBorder="1" applyAlignment="1">
      <alignment vertical="center" wrapText="1"/>
    </xf>
    <xf numFmtId="0" fontId="15" fillId="0" borderId="1" xfId="0" applyFont="1" applyBorder="1" applyAlignment="1">
      <alignment wrapText="1"/>
    </xf>
    <xf numFmtId="3" fontId="0" fillId="0" borderId="0" xfId="0" applyNumberFormat="1"/>
    <xf numFmtId="0" fontId="2" fillId="0" borderId="45" xfId="0" applyFont="1" applyBorder="1" applyAlignment="1">
      <alignment horizontal="left"/>
    </xf>
    <xf numFmtId="0" fontId="2" fillId="0" borderId="33" xfId="0" applyFont="1" applyBorder="1" applyAlignment="1">
      <alignment horizontal="left"/>
    </xf>
    <xf numFmtId="0" fontId="28" fillId="0" borderId="0" xfId="0" applyFont="1" applyFill="1" applyBorder="1" applyAlignment="1">
      <alignment horizontal="center" vertical="center" wrapText="1"/>
    </xf>
    <xf numFmtId="0" fontId="33"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3" fontId="33" fillId="0" borderId="0" xfId="0" applyNumberFormat="1" applyFont="1" applyFill="1" applyBorder="1" applyAlignment="1">
      <alignment horizontal="center" vertical="center"/>
    </xf>
    <xf numFmtId="3" fontId="33" fillId="2" borderId="22" xfId="0" applyNumberFormat="1" applyFont="1" applyFill="1" applyBorder="1" applyAlignment="1">
      <alignment horizontal="center" vertical="center"/>
    </xf>
    <xf numFmtId="3" fontId="32" fillId="7" borderId="0" xfId="0" applyNumberFormat="1" applyFont="1" applyFill="1"/>
    <xf numFmtId="9" fontId="2" fillId="0" borderId="51" xfId="2" applyFont="1" applyBorder="1" applyAlignment="1">
      <alignment horizontal="center"/>
    </xf>
    <xf numFmtId="9" fontId="2" fillId="0" borderId="52" xfId="2" applyFont="1" applyBorder="1" applyAlignment="1">
      <alignment horizontal="center"/>
    </xf>
    <xf numFmtId="0" fontId="0" fillId="0" borderId="9" xfId="0" applyFont="1" applyFill="1" applyBorder="1" applyAlignment="1">
      <alignment vertical="center"/>
    </xf>
    <xf numFmtId="9" fontId="0" fillId="0" borderId="1" xfId="2" applyFont="1" applyBorder="1" applyAlignment="1">
      <alignment horizontal="center"/>
    </xf>
    <xf numFmtId="9" fontId="2" fillId="2" borderId="1" xfId="2" applyFont="1" applyFill="1" applyBorder="1" applyAlignment="1">
      <alignment horizontal="center"/>
    </xf>
    <xf numFmtId="165" fontId="0" fillId="0" borderId="0" xfId="0" applyNumberFormat="1"/>
    <xf numFmtId="167" fontId="4" fillId="0" borderId="22" xfId="2" applyNumberFormat="1" applyFont="1" applyBorder="1" applyAlignment="1">
      <alignment horizontal="center" vertical="center" wrapText="1"/>
    </xf>
    <xf numFmtId="9" fontId="0" fillId="0" borderId="0" xfId="2" applyFont="1"/>
    <xf numFmtId="0" fontId="19" fillId="0" borderId="13" xfId="0" applyFont="1" applyBorder="1" applyAlignment="1">
      <alignment vertical="center" wrapText="1"/>
    </xf>
    <xf numFmtId="9" fontId="2" fillId="2" borderId="4" xfId="2" applyFont="1" applyFill="1" applyBorder="1" applyAlignment="1">
      <alignment horizontal="center" vertical="center" wrapText="1"/>
    </xf>
    <xf numFmtId="0" fontId="0" fillId="0" borderId="3" xfId="0" applyFill="1" applyBorder="1" applyAlignment="1">
      <alignment horizontal="center" vertical="center" wrapText="1"/>
    </xf>
    <xf numFmtId="9" fontId="0" fillId="0" borderId="4" xfId="2" applyFont="1" applyFill="1" applyBorder="1" applyAlignment="1">
      <alignment horizontal="center" vertical="center" wrapText="1"/>
    </xf>
    <xf numFmtId="9" fontId="2" fillId="2" borderId="3" xfId="2" applyFont="1" applyFill="1" applyBorder="1" applyAlignment="1">
      <alignment horizontal="center" vertical="center" wrapText="1"/>
    </xf>
    <xf numFmtId="9" fontId="0" fillId="0" borderId="0" xfId="2" applyFont="1" applyAlignment="1">
      <alignment horizontal="center"/>
    </xf>
    <xf numFmtId="0" fontId="40" fillId="5" borderId="12"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4" xfId="0" applyFont="1" applyFill="1" applyBorder="1" applyAlignment="1">
      <alignment horizontal="center" vertical="center" wrapText="1"/>
    </xf>
    <xf numFmtId="0" fontId="40" fillId="5" borderId="14" xfId="0" applyFont="1" applyFill="1" applyBorder="1" applyAlignment="1">
      <alignment horizontal="center" vertical="center" wrapText="1"/>
    </xf>
    <xf numFmtId="0" fontId="40" fillId="5" borderId="6" xfId="0" applyFont="1" applyFill="1" applyBorder="1" applyAlignment="1">
      <alignment horizontal="center" vertical="center" wrapText="1"/>
    </xf>
    <xf numFmtId="0" fontId="40" fillId="6" borderId="11" xfId="0" applyFont="1" applyFill="1" applyBorder="1" applyAlignment="1">
      <alignment horizontal="center" vertical="center" wrapText="1"/>
    </xf>
    <xf numFmtId="0" fontId="40" fillId="6" borderId="14" xfId="0" applyFont="1" applyFill="1" applyBorder="1" applyAlignment="1">
      <alignment horizontal="center" vertical="center" wrapText="1"/>
    </xf>
    <xf numFmtId="0" fontId="40" fillId="6" borderId="1" xfId="0" applyFont="1" applyFill="1" applyBorder="1" applyAlignment="1">
      <alignment horizontal="center" vertical="center" wrapText="1"/>
    </xf>
    <xf numFmtId="0" fontId="41" fillId="3" borderId="22" xfId="0" applyFont="1" applyFill="1" applyBorder="1" applyAlignment="1">
      <alignment vertical="center" wrapText="1"/>
    </xf>
    <xf numFmtId="0" fontId="41" fillId="3" borderId="21" xfId="0" applyFont="1" applyFill="1" applyBorder="1" applyAlignment="1">
      <alignment vertical="center" wrapText="1"/>
    </xf>
    <xf numFmtId="3" fontId="41" fillId="3" borderId="22" xfId="0" applyNumberFormat="1" applyFont="1" applyFill="1" applyBorder="1" applyAlignment="1">
      <alignment horizontal="center" vertical="center"/>
    </xf>
    <xf numFmtId="0" fontId="37" fillId="2" borderId="21" xfId="0" applyFont="1" applyFill="1" applyBorder="1" applyAlignment="1">
      <alignment horizontal="center" vertical="center"/>
    </xf>
    <xf numFmtId="0" fontId="19" fillId="0" borderId="1" xfId="0" applyFont="1" applyBorder="1" applyAlignment="1">
      <alignment vertical="center" wrapText="1"/>
    </xf>
    <xf numFmtId="165" fontId="0" fillId="0" borderId="0" xfId="1" applyNumberFormat="1" applyFont="1" applyFill="1" applyBorder="1" applyAlignment="1">
      <alignment horizontal="center" vertical="center" wrapText="1"/>
    </xf>
    <xf numFmtId="2" fontId="0" fillId="0" borderId="0" xfId="0" applyNumberFormat="1" applyFont="1" applyFill="1" applyBorder="1" applyAlignment="1">
      <alignment horizontal="center"/>
    </xf>
    <xf numFmtId="0" fontId="3" fillId="2" borderId="1" xfId="0" applyFont="1" applyFill="1" applyBorder="1" applyAlignment="1">
      <alignment horizontal="center" vertical="center" wrapText="1"/>
    </xf>
    <xf numFmtId="0" fontId="42" fillId="0" borderId="0" xfId="0" applyFont="1" applyAlignment="1">
      <alignment vertical="center"/>
    </xf>
    <xf numFmtId="167" fontId="0" fillId="0" borderId="1" xfId="2" applyNumberFormat="1" applyFont="1" applyBorder="1" applyAlignment="1">
      <alignment horizontal="center"/>
    </xf>
    <xf numFmtId="167" fontId="0" fillId="0" borderId="4" xfId="2" applyNumberFormat="1" applyFont="1" applyBorder="1" applyAlignment="1">
      <alignment horizontal="center" vertical="center" wrapText="1"/>
    </xf>
    <xf numFmtId="0" fontId="27" fillId="0" borderId="41" xfId="0" applyFont="1" applyBorder="1" applyAlignment="1">
      <alignment horizontal="right" vertical="center"/>
    </xf>
    <xf numFmtId="0" fontId="0" fillId="0" borderId="41" xfId="0" applyBorder="1" applyAlignment="1">
      <alignment horizontal="right"/>
    </xf>
    <xf numFmtId="9" fontId="0" fillId="0" borderId="56" xfId="0" applyNumberFormat="1" applyBorder="1"/>
    <xf numFmtId="0" fontId="27" fillId="0" borderId="43" xfId="0" applyFont="1" applyFill="1" applyBorder="1" applyAlignment="1">
      <alignment horizontal="right" vertical="center"/>
    </xf>
    <xf numFmtId="165" fontId="0" fillId="0" borderId="42" xfId="1" applyNumberFormat="1" applyFont="1" applyBorder="1"/>
    <xf numFmtId="165" fontId="0" fillId="0" borderId="44" xfId="1" applyNumberFormat="1" applyFont="1" applyBorder="1"/>
    <xf numFmtId="0" fontId="0" fillId="0" borderId="0" xfId="2" applyNumberFormat="1" applyFont="1"/>
    <xf numFmtId="167" fontId="0" fillId="0" borderId="4" xfId="2" applyNumberFormat="1" applyFont="1" applyFill="1" applyBorder="1" applyAlignment="1">
      <alignment horizontal="center" vertical="center" wrapText="1"/>
    </xf>
    <xf numFmtId="0" fontId="33" fillId="2" borderId="41" xfId="0" applyFont="1" applyFill="1" applyBorder="1" applyAlignment="1">
      <alignment horizontal="left" vertical="center"/>
    </xf>
    <xf numFmtId="3" fontId="4" fillId="2" borderId="42" xfId="0" applyNumberFormat="1" applyFont="1" applyFill="1" applyBorder="1" applyAlignment="1">
      <alignment horizontal="center" vertical="center" wrapText="1"/>
    </xf>
    <xf numFmtId="0" fontId="27" fillId="0" borderId="41" xfId="0" applyFont="1" applyFill="1" applyBorder="1" applyAlignment="1">
      <alignment horizontal="right" vertical="center"/>
    </xf>
    <xf numFmtId="0" fontId="33" fillId="2" borderId="46" xfId="0" applyFont="1" applyFill="1" applyBorder="1" applyAlignment="1">
      <alignment horizontal="left" vertical="center" wrapText="1"/>
    </xf>
    <xf numFmtId="0" fontId="33" fillId="2" borderId="47" xfId="0" applyFont="1" applyFill="1" applyBorder="1" applyAlignment="1">
      <alignment horizontal="center" vertical="center" wrapText="1"/>
    </xf>
    <xf numFmtId="10" fontId="4" fillId="0" borderId="44" xfId="2" applyNumberFormat="1" applyFont="1" applyFill="1" applyBorder="1" applyAlignment="1">
      <alignment horizontal="center" vertical="center" wrapText="1"/>
    </xf>
    <xf numFmtId="167" fontId="4" fillId="0" borderId="42" xfId="2" applyNumberFormat="1" applyFont="1" applyFill="1" applyBorder="1" applyAlignment="1">
      <alignment horizontal="center" vertical="center" wrapText="1"/>
    </xf>
    <xf numFmtId="164" fontId="0" fillId="0" borderId="0" xfId="1" applyFont="1"/>
    <xf numFmtId="3" fontId="2" fillId="0" borderId="0" xfId="0" applyNumberFormat="1" applyFont="1"/>
    <xf numFmtId="0" fontId="2" fillId="0" borderId="0" xfId="0" applyFont="1" applyFill="1" applyBorder="1" applyAlignment="1">
      <alignment horizontal="left"/>
    </xf>
    <xf numFmtId="0" fontId="30" fillId="0" borderId="0" xfId="0" applyFont="1" applyFill="1" applyBorder="1" applyAlignment="1">
      <alignment horizontal="center" vertical="center"/>
    </xf>
    <xf numFmtId="0" fontId="28" fillId="0" borderId="0" xfId="0" applyFont="1" applyFill="1" applyBorder="1" applyAlignment="1">
      <alignment vertical="center" wrapText="1"/>
    </xf>
    <xf numFmtId="0" fontId="35" fillId="0" borderId="0" xfId="0" applyFont="1" applyFill="1" applyBorder="1" applyAlignment="1">
      <alignment vertical="center" wrapText="1"/>
    </xf>
    <xf numFmtId="3" fontId="35" fillId="0" borderId="0" xfId="0" applyNumberFormat="1" applyFont="1" applyFill="1" applyBorder="1" applyAlignment="1">
      <alignment horizontal="center" vertical="center"/>
    </xf>
    <xf numFmtId="0" fontId="33" fillId="3" borderId="64" xfId="0" applyFont="1" applyFill="1" applyBorder="1" applyAlignment="1">
      <alignment vertical="center" wrapText="1"/>
    </xf>
    <xf numFmtId="0" fontId="4" fillId="2" borderId="64" xfId="0" applyFont="1" applyFill="1" applyBorder="1" applyAlignment="1">
      <alignment horizontal="center" vertical="center"/>
    </xf>
    <xf numFmtId="3" fontId="33" fillId="3" borderId="64" xfId="0" applyNumberFormat="1" applyFont="1" applyFill="1" applyBorder="1" applyAlignment="1">
      <alignment horizontal="center" vertical="center"/>
    </xf>
    <xf numFmtId="0" fontId="27" fillId="0" borderId="68" xfId="0" applyFont="1" applyBorder="1" applyAlignment="1">
      <alignment horizontal="right" vertical="center"/>
    </xf>
    <xf numFmtId="0" fontId="27" fillId="0" borderId="68" xfId="0" applyFont="1" applyFill="1" applyBorder="1" applyAlignment="1">
      <alignment horizontal="right" vertical="center"/>
    </xf>
    <xf numFmtId="0" fontId="27" fillId="0" borderId="68" xfId="0" applyFont="1" applyFill="1" applyBorder="1" applyAlignment="1">
      <alignment horizontal="right" vertical="center" wrapText="1"/>
    </xf>
    <xf numFmtId="9" fontId="2" fillId="0" borderId="69" xfId="2" applyFont="1" applyBorder="1" applyAlignment="1">
      <alignment horizontal="center"/>
    </xf>
    <xf numFmtId="9" fontId="38" fillId="0" borderId="1" xfId="2" applyFont="1" applyBorder="1" applyAlignment="1">
      <alignment horizontal="center"/>
    </xf>
    <xf numFmtId="0" fontId="33" fillId="3" borderId="68" xfId="0" applyFont="1" applyFill="1" applyBorder="1" applyAlignment="1">
      <alignment vertical="center"/>
    </xf>
    <xf numFmtId="9" fontId="41" fillId="2" borderId="51" xfId="2" applyFont="1" applyFill="1" applyBorder="1" applyAlignment="1">
      <alignment horizontal="center" vertical="center"/>
    </xf>
    <xf numFmtId="3" fontId="33" fillId="3" borderId="28" xfId="0" applyNumberFormat="1" applyFont="1" applyFill="1" applyBorder="1" applyAlignment="1">
      <alignment horizontal="center" vertical="center"/>
    </xf>
    <xf numFmtId="3" fontId="33" fillId="2" borderId="1" xfId="0" applyNumberFormat="1" applyFont="1" applyFill="1" applyBorder="1" applyAlignment="1">
      <alignment horizontal="center" vertical="center"/>
    </xf>
    <xf numFmtId="3" fontId="41" fillId="2" borderId="25" xfId="0" applyNumberFormat="1" applyFont="1" applyFill="1" applyBorder="1" applyAlignment="1">
      <alignment horizontal="center" vertical="center"/>
    </xf>
    <xf numFmtId="0" fontId="33" fillId="3" borderId="70" xfId="0" applyFont="1" applyFill="1" applyBorder="1" applyAlignment="1">
      <alignment vertical="center" wrapText="1"/>
    </xf>
    <xf numFmtId="0" fontId="33" fillId="3" borderId="71" xfId="0" applyFont="1" applyFill="1" applyBorder="1" applyAlignment="1">
      <alignment vertical="center" wrapText="1"/>
    </xf>
    <xf numFmtId="0" fontId="41" fillId="3" borderId="72" xfId="0" applyFont="1" applyFill="1" applyBorder="1" applyAlignment="1">
      <alignment vertical="center" wrapText="1"/>
    </xf>
    <xf numFmtId="0" fontId="33" fillId="3" borderId="49" xfId="0" applyFont="1" applyFill="1" applyBorder="1" applyAlignment="1">
      <alignment horizontal="center" vertical="center" wrapText="1"/>
    </xf>
    <xf numFmtId="0" fontId="41" fillId="3" borderId="50" xfId="0" applyFont="1" applyFill="1" applyBorder="1" applyAlignment="1">
      <alignment horizontal="center" vertical="center" wrapText="1"/>
    </xf>
    <xf numFmtId="3" fontId="2" fillId="0" borderId="56" xfId="0" applyNumberFormat="1" applyFont="1" applyBorder="1" applyAlignment="1">
      <alignment horizontal="center"/>
    </xf>
    <xf numFmtId="0" fontId="13" fillId="0" borderId="0" xfId="0" applyFont="1"/>
    <xf numFmtId="0" fontId="15" fillId="0" borderId="0" xfId="0" applyFont="1"/>
    <xf numFmtId="9" fontId="0" fillId="2" borderId="1" xfId="0" applyNumberFormat="1" applyFill="1" applyBorder="1" applyAlignment="1">
      <alignment horizontal="center"/>
    </xf>
    <xf numFmtId="165" fontId="2" fillId="2" borderId="26" xfId="1" applyNumberFormat="1" applyFont="1" applyFill="1" applyBorder="1" applyAlignment="1">
      <alignment horizontal="left" vertical="center" wrapText="1"/>
    </xf>
    <xf numFmtId="167" fontId="2" fillId="2" borderId="1" xfId="2" applyNumberFormat="1" applyFont="1" applyFill="1" applyBorder="1" applyAlignment="1">
      <alignment horizontal="center"/>
    </xf>
    <xf numFmtId="165" fontId="0" fillId="0" borderId="3" xfId="1" applyNumberFormat="1" applyFont="1" applyFill="1" applyBorder="1" applyAlignment="1">
      <alignment horizontal="center" vertical="center" wrapText="1"/>
    </xf>
    <xf numFmtId="0" fontId="32" fillId="0" borderId="0" xfId="0" applyFont="1" applyAlignment="1">
      <alignment horizontal="center" vertical="center" wrapText="1"/>
    </xf>
    <xf numFmtId="0" fontId="26" fillId="0" borderId="0" xfId="0" applyFont="1" applyAlignment="1">
      <alignment horizontal="center" vertical="center"/>
    </xf>
    <xf numFmtId="0" fontId="34" fillId="0" borderId="0" xfId="0" applyFont="1" applyBorder="1" applyAlignment="1">
      <alignment horizontal="center" vertical="center"/>
    </xf>
    <xf numFmtId="0" fontId="0" fillId="0" borderId="35" xfId="0" applyFill="1" applyBorder="1" applyAlignment="1">
      <alignment horizontal="center" vertical="center" wrapText="1"/>
    </xf>
    <xf numFmtId="0" fontId="0" fillId="0" borderId="26" xfId="0" applyFill="1" applyBorder="1" applyAlignment="1">
      <alignment horizontal="center" vertical="center" wrapText="1"/>
    </xf>
    <xf numFmtId="165" fontId="0" fillId="0" borderId="26" xfId="1" applyNumberFormat="1" applyFont="1" applyFill="1" applyBorder="1" applyAlignment="1">
      <alignment horizontal="center" vertical="center" wrapText="1"/>
    </xf>
    <xf numFmtId="0" fontId="0" fillId="0" borderId="26" xfId="0" applyFill="1" applyBorder="1" applyAlignment="1">
      <alignment horizontal="right" vertical="center" wrapText="1"/>
    </xf>
    <xf numFmtId="165" fontId="2" fillId="2" borderId="1" xfId="1" applyNumberFormat="1" applyFont="1" applyFill="1" applyBorder="1" applyAlignment="1">
      <alignment horizontal="center" vertical="center"/>
    </xf>
    <xf numFmtId="165" fontId="2" fillId="2" borderId="26" xfId="1" applyNumberFormat="1" applyFont="1" applyFill="1" applyBorder="1" applyAlignment="1">
      <alignment horizontal="center" vertical="center" wrapText="1"/>
    </xf>
    <xf numFmtId="0" fontId="0" fillId="0" borderId="1" xfId="0" applyFont="1" applyFill="1" applyBorder="1" applyAlignment="1">
      <alignment horizontal="right" vertical="center"/>
    </xf>
    <xf numFmtId="165" fontId="0" fillId="0" borderId="1" xfId="1" applyNumberFormat="1" applyFont="1" applyFill="1" applyBorder="1" applyAlignment="1">
      <alignment vertical="center"/>
    </xf>
    <xf numFmtId="165" fontId="2" fillId="2" borderId="4" xfId="1" applyNumberFormat="1" applyFont="1" applyFill="1" applyBorder="1" applyAlignment="1">
      <alignment horizontal="center" vertical="center" wrapText="1"/>
    </xf>
    <xf numFmtId="0" fontId="0" fillId="0" borderId="4" xfId="0" applyFill="1" applyBorder="1" applyAlignment="1">
      <alignment horizontal="right" vertical="center" wrapText="1"/>
    </xf>
    <xf numFmtId="165" fontId="0" fillId="0" borderId="4" xfId="1" applyNumberFormat="1" applyFont="1" applyFill="1" applyBorder="1" applyAlignment="1">
      <alignment horizontal="center" vertical="center" wrapText="1"/>
    </xf>
    <xf numFmtId="3" fontId="2" fillId="2" borderId="4" xfId="0" applyNumberFormat="1" applyFont="1" applyFill="1" applyBorder="1" applyAlignment="1">
      <alignment horizontal="center" vertical="center" wrapText="1"/>
    </xf>
    <xf numFmtId="165" fontId="4" fillId="0" borderId="74" xfId="1" applyNumberFormat="1" applyFont="1" applyBorder="1" applyAlignment="1">
      <alignment horizontal="center" vertical="center"/>
    </xf>
    <xf numFmtId="165" fontId="4" fillId="0" borderId="66" xfId="1" applyNumberFormat="1" applyFont="1" applyFill="1" applyBorder="1" applyAlignment="1">
      <alignment horizontal="center" vertical="center"/>
    </xf>
    <xf numFmtId="165" fontId="4" fillId="0" borderId="74" xfId="1" applyNumberFormat="1" applyFont="1" applyFill="1" applyBorder="1" applyAlignment="1">
      <alignment horizontal="center" vertical="center"/>
    </xf>
    <xf numFmtId="165" fontId="4" fillId="0" borderId="75" xfId="1" applyNumberFormat="1" applyFont="1" applyBorder="1" applyAlignment="1">
      <alignment horizontal="center" vertical="center"/>
    </xf>
    <xf numFmtId="0" fontId="41" fillId="2" borderId="73" xfId="0" applyFont="1" applyFill="1" applyBorder="1" applyAlignment="1">
      <alignment vertical="center" wrapText="1"/>
    </xf>
    <xf numFmtId="3" fontId="41" fillId="2" borderId="1" xfId="0" applyNumberFormat="1" applyFont="1" applyFill="1" applyBorder="1" applyAlignment="1">
      <alignment horizontal="center" vertical="center"/>
    </xf>
    <xf numFmtId="9" fontId="41" fillId="2" borderId="1" xfId="2" applyFont="1" applyFill="1" applyBorder="1" applyAlignment="1">
      <alignment horizontal="center" vertical="center"/>
    </xf>
    <xf numFmtId="0" fontId="41" fillId="3" borderId="70" xfId="0" applyFont="1" applyFill="1" applyBorder="1" applyAlignment="1">
      <alignment vertical="center" wrapText="1"/>
    </xf>
    <xf numFmtId="0" fontId="41" fillId="3" borderId="71" xfId="0" applyFont="1" applyFill="1" applyBorder="1" applyAlignment="1">
      <alignment vertical="center" wrapText="1"/>
    </xf>
    <xf numFmtId="0" fontId="41" fillId="2" borderId="84" xfId="0" applyFont="1" applyFill="1" applyBorder="1" applyAlignment="1">
      <alignment vertical="center" wrapText="1"/>
    </xf>
    <xf numFmtId="3" fontId="2" fillId="0" borderId="44" xfId="0" applyNumberFormat="1" applyFont="1" applyFill="1" applyBorder="1" applyAlignment="1">
      <alignment horizontal="center"/>
    </xf>
    <xf numFmtId="0" fontId="33" fillId="3" borderId="85" xfId="0" applyFont="1" applyFill="1" applyBorder="1" applyAlignment="1">
      <alignment vertical="center"/>
    </xf>
    <xf numFmtId="0" fontId="33" fillId="3" borderId="57" xfId="0" applyFont="1" applyFill="1" applyBorder="1" applyAlignment="1">
      <alignment vertical="center"/>
    </xf>
    <xf numFmtId="0" fontId="33" fillId="3" borderId="48" xfId="0" applyFont="1" applyFill="1" applyBorder="1" applyAlignment="1">
      <alignment horizontal="center" vertical="center" wrapText="1"/>
    </xf>
    <xf numFmtId="0" fontId="41" fillId="3" borderId="49" xfId="0" applyFont="1" applyFill="1" applyBorder="1" applyAlignment="1">
      <alignment horizontal="center" vertical="center" wrapText="1"/>
    </xf>
    <xf numFmtId="3" fontId="2" fillId="0" borderId="43" xfId="0" applyNumberFormat="1" applyFont="1" applyBorder="1" applyAlignment="1">
      <alignment horizontal="center"/>
    </xf>
    <xf numFmtId="0" fontId="41" fillId="2" borderId="34" xfId="0" applyFont="1" applyFill="1" applyBorder="1" applyAlignment="1">
      <alignment vertical="center" wrapText="1"/>
    </xf>
    <xf numFmtId="0" fontId="33" fillId="2" borderId="21" xfId="0" applyFont="1" applyFill="1" applyBorder="1" applyAlignment="1">
      <alignment vertical="center" wrapText="1"/>
    </xf>
    <xf numFmtId="0" fontId="37" fillId="2" borderId="62" xfId="0" applyFont="1" applyFill="1" applyBorder="1" applyAlignment="1">
      <alignment horizontal="center" vertical="center"/>
    </xf>
    <xf numFmtId="165" fontId="4" fillId="0" borderId="22" xfId="1" applyNumberFormat="1" applyFont="1" applyFill="1" applyBorder="1" applyAlignment="1">
      <alignment horizontal="center" vertical="center"/>
    </xf>
    <xf numFmtId="165" fontId="37" fillId="0" borderId="22" xfId="1" applyNumberFormat="1" applyFont="1" applyFill="1" applyBorder="1" applyAlignment="1">
      <alignment horizontal="center" vertical="center"/>
    </xf>
    <xf numFmtId="165" fontId="37" fillId="0" borderId="34" xfId="1" applyNumberFormat="1" applyFont="1" applyFill="1" applyBorder="1" applyAlignment="1">
      <alignment horizontal="center" vertical="center"/>
    </xf>
    <xf numFmtId="165" fontId="3" fillId="0" borderId="64" xfId="1" applyNumberFormat="1" applyFont="1" applyFill="1" applyBorder="1" applyAlignment="1">
      <alignment horizontal="center" vertical="center" wrapText="1"/>
    </xf>
    <xf numFmtId="165" fontId="4" fillId="2" borderId="23" xfId="1" applyNumberFormat="1" applyFont="1" applyFill="1" applyBorder="1" applyAlignment="1">
      <alignment horizontal="center" vertical="center"/>
    </xf>
    <xf numFmtId="165" fontId="4" fillId="2" borderId="21" xfId="1" applyNumberFormat="1" applyFont="1" applyFill="1" applyBorder="1" applyAlignment="1">
      <alignment horizontal="center" vertical="center"/>
    </xf>
    <xf numFmtId="165" fontId="37" fillId="2" borderId="21" xfId="1" applyNumberFormat="1" applyFont="1" applyFill="1" applyBorder="1" applyAlignment="1">
      <alignment horizontal="center" vertical="center"/>
    </xf>
    <xf numFmtId="165" fontId="37" fillId="2" borderId="62" xfId="1" applyNumberFormat="1" applyFont="1" applyFill="1" applyBorder="1" applyAlignment="1">
      <alignment horizontal="center" vertical="center"/>
    </xf>
    <xf numFmtId="165" fontId="4" fillId="2" borderId="64" xfId="1" applyNumberFormat="1" applyFont="1" applyFill="1" applyBorder="1" applyAlignment="1">
      <alignment horizontal="center" vertical="center"/>
    </xf>
    <xf numFmtId="165" fontId="4" fillId="0" borderId="22" xfId="1" applyNumberFormat="1" applyFont="1" applyBorder="1" applyAlignment="1">
      <alignment horizontal="center" vertical="center"/>
    </xf>
    <xf numFmtId="165" fontId="37" fillId="0" borderId="63" xfId="1" applyNumberFormat="1" applyFont="1" applyFill="1" applyBorder="1" applyAlignment="1">
      <alignment horizontal="center" vertical="center"/>
    </xf>
    <xf numFmtId="165" fontId="3" fillId="0" borderId="65" xfId="1" applyNumberFormat="1" applyFont="1" applyBorder="1" applyAlignment="1">
      <alignment horizontal="center" vertical="center" wrapText="1"/>
    </xf>
    <xf numFmtId="165" fontId="3" fillId="0" borderId="64" xfId="1" applyNumberFormat="1" applyFont="1" applyBorder="1" applyAlignment="1">
      <alignment horizontal="center" vertical="center" wrapText="1"/>
    </xf>
    <xf numFmtId="165" fontId="4" fillId="2" borderId="21" xfId="1" applyNumberFormat="1" applyFont="1" applyFill="1" applyBorder="1" applyAlignment="1">
      <alignment horizontal="center" vertical="center" wrapText="1"/>
    </xf>
    <xf numFmtId="165" fontId="0" fillId="0" borderId="22" xfId="1" applyNumberFormat="1" applyFont="1" applyFill="1" applyBorder="1" applyAlignment="1">
      <alignment vertical="center"/>
    </xf>
    <xf numFmtId="165" fontId="33" fillId="3" borderId="22" xfId="1" applyNumberFormat="1" applyFont="1" applyFill="1" applyBorder="1" applyAlignment="1">
      <alignment horizontal="center" vertical="center"/>
    </xf>
    <xf numFmtId="165" fontId="1" fillId="0" borderId="22" xfId="1" applyNumberFormat="1" applyFont="1" applyFill="1" applyBorder="1" applyAlignment="1">
      <alignment horizontal="center" vertical="center"/>
    </xf>
    <xf numFmtId="165" fontId="34" fillId="2" borderId="22" xfId="1" applyNumberFormat="1" applyFont="1" applyFill="1" applyBorder="1" applyAlignment="1">
      <alignment horizontal="center" vertical="center"/>
    </xf>
    <xf numFmtId="165" fontId="1" fillId="2" borderId="21" xfId="1" applyNumberFormat="1" applyFont="1" applyFill="1" applyBorder="1" applyAlignment="1">
      <alignment horizontal="center" vertical="center" wrapText="1"/>
    </xf>
    <xf numFmtId="166" fontId="34" fillId="2" borderId="22" xfId="1" applyNumberFormat="1" applyFont="1" applyFill="1" applyBorder="1" applyAlignment="1">
      <alignment horizontal="center" vertical="center" wrapText="1"/>
    </xf>
    <xf numFmtId="0" fontId="34" fillId="2" borderId="21" xfId="0" applyFont="1" applyFill="1" applyBorder="1" applyAlignment="1">
      <alignment horizontal="center" vertical="center" wrapText="1"/>
    </xf>
    <xf numFmtId="167" fontId="4" fillId="0" borderId="42" xfId="2" applyNumberFormat="1" applyFont="1" applyBorder="1" applyAlignment="1">
      <alignment horizontal="center" vertical="center" wrapText="1"/>
    </xf>
    <xf numFmtId="0" fontId="0" fillId="0" borderId="3" xfId="0" applyBorder="1" applyAlignment="1">
      <alignment vertical="center" wrapText="1"/>
    </xf>
    <xf numFmtId="0" fontId="0" fillId="0" borderId="1" xfId="0" applyFill="1" applyBorder="1" applyAlignment="1">
      <alignment horizontal="center"/>
    </xf>
    <xf numFmtId="167" fontId="0" fillId="0" borderId="1" xfId="2" applyNumberFormat="1" applyFont="1" applyBorder="1" applyAlignment="1">
      <alignment horizontal="center" vertical="center"/>
    </xf>
    <xf numFmtId="167" fontId="2" fillId="2" borderId="4" xfId="2" applyNumberFormat="1" applyFont="1" applyFill="1" applyBorder="1" applyAlignment="1">
      <alignment horizontal="center" vertical="center" wrapText="1"/>
    </xf>
    <xf numFmtId="0" fontId="0" fillId="0" borderId="35" xfId="0" applyBorder="1" applyAlignment="1">
      <alignment horizontal="center"/>
    </xf>
    <xf numFmtId="0" fontId="3" fillId="2" borderId="30" xfId="0" applyFont="1" applyFill="1" applyBorder="1" applyAlignment="1">
      <alignment horizontal="center" vertical="center" wrapText="1"/>
    </xf>
    <xf numFmtId="0" fontId="3" fillId="2" borderId="6" xfId="0" applyFont="1" applyFill="1" applyBorder="1" applyAlignment="1">
      <alignment horizontal="center" vertical="center" wrapText="1"/>
    </xf>
    <xf numFmtId="9" fontId="0" fillId="0" borderId="35" xfId="2" applyFont="1" applyFill="1" applyBorder="1" applyAlignment="1">
      <alignment horizontal="center" vertical="center" wrapText="1"/>
    </xf>
    <xf numFmtId="9" fontId="0" fillId="0" borderId="49" xfId="2" applyFont="1" applyFill="1" applyBorder="1" applyAlignment="1">
      <alignment horizontal="center" vertical="center" wrapText="1"/>
    </xf>
    <xf numFmtId="9" fontId="0" fillId="0" borderId="50" xfId="2" applyFont="1" applyFill="1" applyBorder="1" applyAlignment="1">
      <alignment horizontal="center" vertical="center" wrapText="1"/>
    </xf>
    <xf numFmtId="9" fontId="0" fillId="0" borderId="42" xfId="2" applyFont="1" applyFill="1" applyBorder="1" applyAlignment="1">
      <alignment horizontal="center" vertical="center" wrapText="1"/>
    </xf>
    <xf numFmtId="9" fontId="0" fillId="0" borderId="56" xfId="2" applyFont="1" applyFill="1" applyBorder="1" applyAlignment="1">
      <alignment horizontal="center" vertical="center" wrapText="1"/>
    </xf>
    <xf numFmtId="9" fontId="0" fillId="0" borderId="44" xfId="2" applyFont="1" applyFill="1" applyBorder="1" applyAlignment="1">
      <alignment horizontal="center" vertical="center" wrapText="1"/>
    </xf>
    <xf numFmtId="3" fontId="0" fillId="0" borderId="0" xfId="0" applyNumberFormat="1" applyFill="1" applyBorder="1" applyAlignment="1">
      <alignment horizontal="center"/>
    </xf>
    <xf numFmtId="0" fontId="0" fillId="0" borderId="0" xfId="0" applyAlignment="1">
      <alignment horizontal="center" vertical="center" wrapText="1"/>
    </xf>
    <xf numFmtId="1" fontId="0" fillId="0" borderId="0" xfId="0" applyNumberFormat="1" applyAlignment="1">
      <alignment horizontal="center" vertical="center" wrapText="1"/>
    </xf>
    <xf numFmtId="0" fontId="43" fillId="0" borderId="0" xfId="0" applyFont="1" applyBorder="1" applyAlignment="1">
      <alignment horizontal="left"/>
    </xf>
    <xf numFmtId="3" fontId="43" fillId="0" borderId="0" xfId="0" applyNumberFormat="1" applyFont="1"/>
    <xf numFmtId="167" fontId="0" fillId="0" borderId="0" xfId="0" applyNumberFormat="1"/>
    <xf numFmtId="0" fontId="3" fillId="2" borderId="88" xfId="0" applyFont="1" applyFill="1" applyBorder="1" applyAlignment="1">
      <alignment horizontal="center" vertical="center" wrapText="1"/>
    </xf>
    <xf numFmtId="0" fontId="13" fillId="0" borderId="0" xfId="0" applyFont="1" applyFill="1" applyBorder="1" applyAlignment="1">
      <alignment horizontal="center" vertical="center" wrapText="1"/>
    </xf>
    <xf numFmtId="1" fontId="13" fillId="0" borderId="0" xfId="0" applyNumberFormat="1" applyFont="1" applyFill="1" applyBorder="1" applyAlignment="1">
      <alignment horizontal="center" vertical="center" wrapText="1"/>
    </xf>
    <xf numFmtId="3" fontId="13" fillId="0" borderId="0" xfId="0" applyNumberFormat="1" applyFont="1"/>
    <xf numFmtId="0" fontId="2" fillId="2" borderId="88" xfId="0" applyFont="1" applyFill="1" applyBorder="1" applyAlignment="1">
      <alignment wrapText="1"/>
    </xf>
    <xf numFmtId="0" fontId="2" fillId="2" borderId="89" xfId="0" applyFont="1" applyFill="1" applyBorder="1"/>
    <xf numFmtId="0" fontId="2" fillId="2" borderId="26" xfId="0" applyFont="1" applyFill="1" applyBorder="1" applyAlignment="1">
      <alignment vertical="center" wrapText="1"/>
    </xf>
    <xf numFmtId="0" fontId="3" fillId="2" borderId="87" xfId="0" applyFont="1" applyFill="1" applyBorder="1" applyAlignment="1">
      <alignment horizontal="center" vertical="center" wrapText="1"/>
    </xf>
    <xf numFmtId="0" fontId="21" fillId="0" borderId="49" xfId="0" applyFont="1" applyFill="1" applyBorder="1" applyAlignment="1">
      <alignment horizontal="center" vertical="center" wrapText="1"/>
    </xf>
    <xf numFmtId="0" fontId="21" fillId="0" borderId="50" xfId="0" applyFont="1" applyFill="1" applyBorder="1" applyAlignment="1">
      <alignment horizontal="center" vertical="center" wrapText="1"/>
    </xf>
    <xf numFmtId="165" fontId="21" fillId="0" borderId="41" xfId="1" applyNumberFormat="1" applyFont="1" applyFill="1" applyBorder="1" applyAlignment="1">
      <alignment horizontal="left" vertical="center" wrapText="1"/>
    </xf>
    <xf numFmtId="165" fontId="21" fillId="0" borderId="35" xfId="1" applyNumberFormat="1" applyFont="1" applyFill="1" applyBorder="1" applyAlignment="1">
      <alignment horizontal="left" vertical="center" wrapText="1"/>
    </xf>
    <xf numFmtId="0" fontId="21" fillId="0" borderId="56" xfId="0" applyFont="1" applyFill="1" applyBorder="1" applyAlignment="1">
      <alignment horizontal="center" vertical="center" wrapText="1"/>
    </xf>
    <xf numFmtId="10" fontId="0" fillId="0" borderId="4" xfId="2" applyNumberFormat="1" applyFont="1" applyBorder="1" applyAlignment="1">
      <alignment horizontal="center" vertical="center" wrapText="1"/>
    </xf>
    <xf numFmtId="0" fontId="44" fillId="0" borderId="0" xfId="0" applyFont="1" applyAlignment="1">
      <alignment horizontal="center"/>
    </xf>
    <xf numFmtId="165" fontId="44" fillId="0" borderId="0" xfId="1" applyNumberFormat="1" applyFont="1" applyAlignment="1">
      <alignment horizontal="center"/>
    </xf>
    <xf numFmtId="0" fontId="2" fillId="2" borderId="3" xfId="0" applyFont="1" applyFill="1" applyBorder="1" applyAlignment="1">
      <alignment horizontal="center" vertical="center" wrapText="1"/>
    </xf>
    <xf numFmtId="0" fontId="0" fillId="0" borderId="35" xfId="0" applyBorder="1" applyAlignment="1">
      <alignment vertical="center" wrapText="1"/>
    </xf>
    <xf numFmtId="165" fontId="2" fillId="2" borderId="91" xfId="1" applyNumberFormat="1" applyFont="1" applyFill="1" applyBorder="1" applyAlignment="1">
      <alignment horizontal="center" vertical="center" wrapText="1"/>
    </xf>
    <xf numFmtId="165" fontId="2" fillId="2" borderId="92" xfId="1" applyNumberFormat="1" applyFont="1" applyFill="1" applyBorder="1" applyAlignment="1">
      <alignment horizontal="center" vertical="center" wrapText="1"/>
    </xf>
    <xf numFmtId="165" fontId="2" fillId="2" borderId="55" xfId="1" applyNumberFormat="1" applyFont="1" applyFill="1" applyBorder="1" applyAlignment="1">
      <alignment horizontal="center" vertical="center" wrapText="1"/>
    </xf>
    <xf numFmtId="0" fontId="21" fillId="0" borderId="35" xfId="0" applyFont="1" applyFill="1" applyBorder="1" applyAlignment="1">
      <alignment horizontal="center" vertical="center" wrapText="1"/>
    </xf>
    <xf numFmtId="0" fontId="0" fillId="0" borderId="48" xfId="0" applyBorder="1" applyAlignment="1">
      <alignment horizontal="center" vertical="center" wrapText="1"/>
    </xf>
    <xf numFmtId="0" fontId="0" fillId="0" borderId="49" xfId="0" applyBorder="1" applyAlignment="1">
      <alignment vertical="center" wrapText="1"/>
    </xf>
    <xf numFmtId="0" fontId="21" fillId="0" borderId="42" xfId="0" applyFont="1" applyFill="1" applyBorder="1" applyAlignment="1">
      <alignment horizontal="center" vertical="center" wrapText="1"/>
    </xf>
    <xf numFmtId="0" fontId="0" fillId="0" borderId="56" xfId="0" applyBorder="1" applyAlignment="1">
      <alignment vertical="center" wrapText="1"/>
    </xf>
    <xf numFmtId="0" fontId="5" fillId="0" borderId="35" xfId="0" applyFont="1" applyBorder="1" applyAlignment="1">
      <alignment vertical="center" wrapText="1"/>
    </xf>
    <xf numFmtId="0" fontId="0" fillId="0" borderId="86" xfId="0" applyBorder="1" applyAlignment="1">
      <alignment vertical="center" wrapText="1"/>
    </xf>
    <xf numFmtId="0" fontId="0" fillId="0" borderId="36" xfId="0" applyBorder="1" applyAlignment="1">
      <alignment vertical="center" wrapText="1"/>
    </xf>
    <xf numFmtId="0" fontId="5" fillId="0" borderId="36" xfId="0" applyFont="1" applyBorder="1" applyAlignment="1">
      <alignment vertical="center" wrapText="1"/>
    </xf>
    <xf numFmtId="0" fontId="0" fillId="0" borderId="76" xfId="0" applyBorder="1" applyAlignment="1">
      <alignment vertical="center" wrapText="1"/>
    </xf>
    <xf numFmtId="0" fontId="0" fillId="0" borderId="93" xfId="0" applyBorder="1" applyAlignment="1">
      <alignment vertical="center" wrapText="1"/>
    </xf>
    <xf numFmtId="0" fontId="21" fillId="0" borderId="44" xfId="0" applyFont="1" applyFill="1" applyBorder="1" applyAlignment="1">
      <alignment horizontal="center" vertical="center" wrapText="1"/>
    </xf>
    <xf numFmtId="165" fontId="21" fillId="0" borderId="48" xfId="1" applyNumberFormat="1" applyFont="1" applyFill="1" applyBorder="1" applyAlignment="1">
      <alignment horizontal="center" vertical="center" wrapText="1"/>
    </xf>
    <xf numFmtId="165" fontId="21" fillId="0" borderId="49" xfId="1" applyNumberFormat="1" applyFont="1" applyFill="1" applyBorder="1" applyAlignment="1">
      <alignment horizontal="center" vertical="center" wrapText="1"/>
    </xf>
    <xf numFmtId="165" fontId="21" fillId="0" borderId="50" xfId="1" applyNumberFormat="1" applyFont="1" applyFill="1" applyBorder="1" applyAlignment="1">
      <alignment horizontal="center" vertical="center" wrapText="1"/>
    </xf>
    <xf numFmtId="165" fontId="21" fillId="0" borderId="41" xfId="1" applyNumberFormat="1" applyFont="1" applyFill="1" applyBorder="1" applyAlignment="1">
      <alignment horizontal="center" vertical="center" wrapText="1"/>
    </xf>
    <xf numFmtId="165" fontId="21" fillId="0" borderId="35" xfId="1" applyNumberFormat="1" applyFont="1" applyFill="1" applyBorder="1" applyAlignment="1">
      <alignment horizontal="center" vertical="center" wrapText="1"/>
    </xf>
    <xf numFmtId="165" fontId="21" fillId="0" borderId="42" xfId="1" applyNumberFormat="1" applyFont="1" applyFill="1" applyBorder="1" applyAlignment="1">
      <alignment horizontal="center" vertical="center" wrapText="1"/>
    </xf>
    <xf numFmtId="165" fontId="21" fillId="0" borderId="43" xfId="1" applyNumberFormat="1" applyFont="1" applyFill="1" applyBorder="1" applyAlignment="1">
      <alignment horizontal="center" vertical="center" wrapText="1"/>
    </xf>
    <xf numFmtId="165" fontId="21" fillId="0" borderId="56" xfId="1" applyNumberFormat="1" applyFont="1" applyFill="1" applyBorder="1" applyAlignment="1">
      <alignment horizontal="center" vertical="center" wrapText="1"/>
    </xf>
    <xf numFmtId="165" fontId="21" fillId="0" borderId="44" xfId="1" applyNumberFormat="1" applyFont="1" applyFill="1" applyBorder="1" applyAlignment="1">
      <alignment horizontal="center" vertical="center" wrapText="1"/>
    </xf>
    <xf numFmtId="0" fontId="2" fillId="2" borderId="89" xfId="0" applyFont="1" applyFill="1" applyBorder="1" applyAlignment="1">
      <alignment horizontal="center" vertical="center"/>
    </xf>
    <xf numFmtId="0" fontId="2" fillId="2" borderId="88" xfId="0" applyFont="1" applyFill="1" applyBorder="1" applyAlignment="1">
      <alignment horizontal="center" vertical="center" wrapText="1"/>
    </xf>
    <xf numFmtId="165" fontId="21" fillId="0" borderId="0" xfId="1" applyNumberFormat="1" applyFont="1" applyFill="1" applyBorder="1" applyAlignment="1">
      <alignment horizontal="center" vertical="center" wrapText="1"/>
    </xf>
    <xf numFmtId="165" fontId="0" fillId="0" borderId="0" xfId="0" applyNumberFormat="1" applyFill="1"/>
    <xf numFmtId="165" fontId="30" fillId="0" borderId="0" xfId="0" applyNumberFormat="1" applyFont="1" applyFill="1" applyBorder="1" applyAlignment="1">
      <alignment horizontal="center" vertical="center"/>
    </xf>
    <xf numFmtId="0" fontId="0" fillId="0" borderId="38" xfId="0" applyBorder="1" applyAlignment="1">
      <alignment horizontal="center"/>
    </xf>
    <xf numFmtId="0" fontId="0" fillId="9" borderId="0" xfId="0" applyFill="1"/>
    <xf numFmtId="0" fontId="0" fillId="0" borderId="35" xfId="0" applyFill="1" applyBorder="1" applyAlignment="1">
      <alignment horizontal="center"/>
    </xf>
    <xf numFmtId="0" fontId="3" fillId="2" borderId="3" xfId="0" applyFont="1" applyFill="1" applyBorder="1" applyAlignment="1">
      <alignment horizontal="center" vertical="center" wrapText="1"/>
    </xf>
    <xf numFmtId="0" fontId="13" fillId="0" borderId="0" xfId="0" applyFont="1" applyFill="1" applyBorder="1" applyAlignment="1">
      <alignment horizontal="left"/>
    </xf>
    <xf numFmtId="0" fontId="2" fillId="2" borderId="3" xfId="0" applyFont="1" applyFill="1" applyBorder="1" applyAlignment="1">
      <alignment horizontal="center" vertical="center" wrapText="1"/>
    </xf>
    <xf numFmtId="165" fontId="0" fillId="0" borderId="1" xfId="1" applyNumberFormat="1" applyFont="1" applyFill="1" applyBorder="1" applyAlignment="1">
      <alignment horizontal="center"/>
    </xf>
    <xf numFmtId="0" fontId="38" fillId="2" borderId="3" xfId="0" applyFont="1" applyFill="1" applyBorder="1" applyAlignment="1">
      <alignment horizontal="center" vertical="center" wrapText="1"/>
    </xf>
    <xf numFmtId="165" fontId="38" fillId="2" borderId="3" xfId="1" applyNumberFormat="1" applyFont="1" applyFill="1" applyBorder="1" applyAlignment="1">
      <alignment horizontal="center" vertical="center" wrapText="1"/>
    </xf>
    <xf numFmtId="3" fontId="38" fillId="2" borderId="3" xfId="0" applyNumberFormat="1" applyFont="1" applyFill="1" applyBorder="1" applyAlignment="1">
      <alignment horizontal="center" vertical="center" wrapText="1"/>
    </xf>
    <xf numFmtId="0" fontId="2" fillId="0" borderId="35" xfId="0" applyFont="1" applyBorder="1" applyAlignment="1">
      <alignment horizontal="left"/>
    </xf>
    <xf numFmtId="0" fontId="27" fillId="0" borderId="41" xfId="0" applyFont="1" applyBorder="1" applyAlignment="1">
      <alignment horizontal="right" vertical="center" wrapText="1"/>
    </xf>
    <xf numFmtId="0" fontId="27" fillId="0" borderId="43" xfId="0" applyFont="1" applyBorder="1" applyAlignment="1">
      <alignment horizontal="right" vertical="center"/>
    </xf>
    <xf numFmtId="0" fontId="27" fillId="0" borderId="0" xfId="0" applyFont="1" applyAlignment="1">
      <alignment horizontal="right" vertical="center"/>
    </xf>
    <xf numFmtId="9" fontId="0" fillId="0" borderId="0" xfId="0" applyNumberFormat="1"/>
    <xf numFmtId="10" fontId="0" fillId="0" borderId="0" xfId="0" applyNumberFormat="1"/>
    <xf numFmtId="165" fontId="2" fillId="0" borderId="0" xfId="0" applyNumberFormat="1" applyFont="1"/>
    <xf numFmtId="0" fontId="33" fillId="2" borderId="35" xfId="0" applyFont="1" applyFill="1" applyBorder="1" applyAlignment="1">
      <alignment horizontal="left" vertical="center" wrapText="1"/>
    </xf>
    <xf numFmtId="0" fontId="33" fillId="2" borderId="35" xfId="0" applyFont="1" applyFill="1" applyBorder="1" applyAlignment="1">
      <alignment horizontal="center" vertical="center" wrapText="1"/>
    </xf>
    <xf numFmtId="0" fontId="0" fillId="2" borderId="38" xfId="0" applyFill="1" applyBorder="1"/>
    <xf numFmtId="0" fontId="0" fillId="2" borderId="35" xfId="0" applyFill="1" applyBorder="1"/>
    <xf numFmtId="0" fontId="27" fillId="0" borderId="35" xfId="0" applyFont="1" applyBorder="1" applyAlignment="1">
      <alignment horizontal="right" vertical="center"/>
    </xf>
    <xf numFmtId="165" fontId="1" fillId="0" borderId="35" xfId="1" applyNumberFormat="1" applyFont="1" applyFill="1" applyBorder="1" applyAlignment="1">
      <alignment horizontal="center" vertical="center"/>
    </xf>
    <xf numFmtId="0" fontId="0" fillId="0" borderId="38" xfId="0" applyBorder="1" applyAlignment="1">
      <alignment horizontal="center" vertical="center"/>
    </xf>
    <xf numFmtId="9" fontId="0" fillId="0" borderId="35" xfId="2" applyFont="1" applyBorder="1" applyAlignment="1">
      <alignment horizontal="center" vertical="center"/>
    </xf>
    <xf numFmtId="0" fontId="33" fillId="2" borderId="35" xfId="0" applyFont="1" applyFill="1" applyBorder="1" applyAlignment="1">
      <alignment horizontal="left" vertical="center"/>
    </xf>
    <xf numFmtId="3" fontId="4" fillId="2" borderId="35" xfId="0" applyNumberFormat="1" applyFont="1" applyFill="1" applyBorder="1" applyAlignment="1">
      <alignment horizontal="center" vertical="center" wrapText="1"/>
    </xf>
    <xf numFmtId="9" fontId="0" fillId="2" borderId="35" xfId="2" applyFont="1" applyFill="1" applyBorder="1" applyAlignment="1">
      <alignment horizontal="center" vertical="center"/>
    </xf>
    <xf numFmtId="0" fontId="0" fillId="0" borderId="26" xfId="0" applyBorder="1" applyAlignment="1">
      <alignment vertical="center" wrapText="1"/>
    </xf>
    <xf numFmtId="0" fontId="21" fillId="0" borderId="48" xfId="0" applyFont="1" applyBorder="1" applyAlignment="1">
      <alignment horizontal="center" vertical="center" wrapText="1"/>
    </xf>
    <xf numFmtId="0" fontId="21" fillId="0" borderId="49"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56" xfId="0" applyFont="1" applyBorder="1" applyAlignment="1">
      <alignment horizontal="center" vertical="center" wrapText="1"/>
    </xf>
    <xf numFmtId="165" fontId="2" fillId="2" borderId="51" xfId="1" applyNumberFormat="1" applyFont="1" applyFill="1" applyBorder="1" applyAlignment="1">
      <alignment horizontal="center" vertical="center" wrapText="1"/>
    </xf>
    <xf numFmtId="165" fontId="2" fillId="2" borderId="52" xfId="1" applyNumberFormat="1" applyFont="1" applyFill="1" applyBorder="1" applyAlignment="1">
      <alignment horizontal="center" vertical="center" wrapText="1"/>
    </xf>
    <xf numFmtId="165" fontId="2" fillId="2" borderId="53" xfId="1" applyNumberFormat="1" applyFont="1" applyFill="1" applyBorder="1" applyAlignment="1">
      <alignment horizontal="center" vertical="center" wrapText="1"/>
    </xf>
    <xf numFmtId="0" fontId="3" fillId="2" borderId="9" xfId="0" applyFont="1" applyFill="1" applyBorder="1" applyAlignment="1">
      <alignment horizontal="center" vertical="center" wrapText="1"/>
    </xf>
    <xf numFmtId="0" fontId="19" fillId="0" borderId="13" xfId="0" applyFont="1" applyBorder="1" applyAlignment="1">
      <alignment vertical="center" wrapText="1"/>
    </xf>
    <xf numFmtId="0" fontId="22" fillId="4" borderId="11" xfId="0" applyFont="1" applyFill="1" applyBorder="1" applyAlignment="1">
      <alignment horizontal="center" vertical="center" wrapText="1"/>
    </xf>
    <xf numFmtId="0" fontId="3" fillId="7" borderId="51" xfId="0" applyFont="1" applyFill="1" applyBorder="1" applyAlignment="1">
      <alignment vertical="center" wrapText="1"/>
    </xf>
    <xf numFmtId="0" fontId="0" fillId="7" borderId="53" xfId="0" applyFill="1" applyBorder="1"/>
    <xf numFmtId="0" fontId="4" fillId="0" borderId="30" xfId="0" applyFont="1" applyBorder="1" applyAlignment="1">
      <alignment horizontal="center" vertical="center" wrapText="1"/>
    </xf>
    <xf numFmtId="0" fontId="19" fillId="0" borderId="48" xfId="0" applyFont="1" applyBorder="1" applyAlignment="1">
      <alignment vertical="center" wrapText="1"/>
    </xf>
    <xf numFmtId="0" fontId="19" fillId="0" borderId="41" xfId="0" applyFont="1" applyBorder="1" applyAlignment="1">
      <alignment vertical="center" wrapText="1"/>
    </xf>
    <xf numFmtId="0" fontId="23" fillId="4"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3" fillId="4" borderId="25"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30" fillId="0" borderId="0" xfId="0" applyFont="1" applyBorder="1"/>
    <xf numFmtId="0" fontId="2" fillId="2" borderId="9" xfId="0" applyFont="1" applyFill="1" applyBorder="1" applyAlignment="1">
      <alignment horizontal="center"/>
    </xf>
    <xf numFmtId="0" fontId="0" fillId="0" borderId="41" xfId="0" applyBorder="1" applyAlignment="1">
      <alignment vertical="center"/>
    </xf>
    <xf numFmtId="0" fontId="2" fillId="2" borderId="43" xfId="0" applyFont="1" applyFill="1" applyBorder="1" applyAlignment="1">
      <alignment vertical="center"/>
    </xf>
    <xf numFmtId="0" fontId="0" fillId="0" borderId="80" xfId="0" applyFill="1" applyBorder="1" applyAlignment="1">
      <alignment vertical="center"/>
    </xf>
    <xf numFmtId="0" fontId="2" fillId="2" borderId="51" xfId="0" applyFont="1" applyFill="1" applyBorder="1" applyAlignment="1">
      <alignment vertical="center"/>
    </xf>
    <xf numFmtId="0" fontId="2" fillId="2" borderId="52" xfId="0" applyFont="1" applyFill="1" applyBorder="1" applyAlignment="1">
      <alignment horizontal="center" vertical="center" wrapText="1"/>
    </xf>
    <xf numFmtId="9" fontId="2" fillId="2" borderId="53" xfId="2" applyFont="1" applyFill="1" applyBorder="1" applyAlignment="1">
      <alignment horizontal="center"/>
    </xf>
    <xf numFmtId="0" fontId="0" fillId="0" borderId="49" xfId="0" applyFill="1" applyBorder="1" applyAlignment="1">
      <alignment horizontal="center" vertical="center" wrapText="1"/>
    </xf>
    <xf numFmtId="10" fontId="0" fillId="0" borderId="1" xfId="2" applyNumberFormat="1" applyFont="1" applyBorder="1" applyAlignment="1">
      <alignment horizontal="center"/>
    </xf>
    <xf numFmtId="10" fontId="0" fillId="0" borderId="1" xfId="2" applyNumberFormat="1" applyFont="1" applyBorder="1" applyAlignment="1">
      <alignment horizontal="center" vertical="center"/>
    </xf>
    <xf numFmtId="0" fontId="3" fillId="2" borderId="9" xfId="0" applyFont="1" applyFill="1" applyBorder="1" applyAlignment="1">
      <alignment vertical="center"/>
    </xf>
    <xf numFmtId="0" fontId="3" fillId="2" borderId="9" xfId="0" applyFont="1" applyFill="1" applyBorder="1" applyAlignment="1">
      <alignment horizontal="center" vertical="center"/>
    </xf>
    <xf numFmtId="2" fontId="2" fillId="2" borderId="44" xfId="0" applyNumberFormat="1" applyFont="1" applyFill="1" applyBorder="1" applyAlignment="1">
      <alignment horizontal="center"/>
    </xf>
    <xf numFmtId="10" fontId="2" fillId="0" borderId="50" xfId="2" applyNumberFormat="1" applyFont="1" applyBorder="1" applyAlignment="1">
      <alignment horizontal="center"/>
    </xf>
    <xf numFmtId="10" fontId="2" fillId="0" borderId="42" xfId="2" applyNumberFormat="1" applyFont="1" applyBorder="1" applyAlignment="1">
      <alignment horizontal="center"/>
    </xf>
    <xf numFmtId="0" fontId="4" fillId="0" borderId="7" xfId="0" applyFont="1" applyFill="1" applyBorder="1" applyAlignment="1">
      <alignment horizontal="center" vertical="center"/>
    </xf>
    <xf numFmtId="10" fontId="0" fillId="0" borderId="47" xfId="2" applyNumberFormat="1" applyFont="1" applyBorder="1" applyAlignment="1">
      <alignment horizontal="center"/>
    </xf>
    <xf numFmtId="10" fontId="0" fillId="0" borderId="42" xfId="2" applyNumberFormat="1" applyFont="1" applyBorder="1" applyAlignment="1">
      <alignment horizontal="center"/>
    </xf>
    <xf numFmtId="165" fontId="0" fillId="0" borderId="49" xfId="1" applyNumberFormat="1" applyFont="1" applyFill="1" applyBorder="1" applyAlignment="1">
      <alignment horizontal="center" vertical="center" wrapText="1"/>
    </xf>
    <xf numFmtId="165" fontId="0" fillId="0" borderId="35" xfId="1" applyNumberFormat="1" applyFont="1" applyFill="1" applyBorder="1" applyAlignment="1">
      <alignment horizontal="center" vertical="center" wrapText="1"/>
    </xf>
    <xf numFmtId="165" fontId="2" fillId="2" borderId="56" xfId="1" applyNumberFormat="1" applyFont="1" applyFill="1" applyBorder="1" applyAlignment="1">
      <alignment horizontal="center" vertical="center" wrapText="1"/>
    </xf>
    <xf numFmtId="0" fontId="2" fillId="0" borderId="0" xfId="0" applyFont="1" applyFill="1"/>
    <xf numFmtId="0" fontId="19" fillId="0" borderId="39" xfId="0" applyFont="1" applyBorder="1" applyAlignment="1">
      <alignment vertical="center" wrapText="1"/>
    </xf>
    <xf numFmtId="0" fontId="40" fillId="6" borderId="9" xfId="0" applyFont="1" applyFill="1" applyBorder="1" applyAlignment="1">
      <alignment horizontal="center" vertical="center" wrapText="1"/>
    </xf>
    <xf numFmtId="0" fontId="0" fillId="0" borderId="9" xfId="0" applyFont="1" applyFill="1" applyBorder="1" applyAlignment="1">
      <alignment vertical="center" wrapText="1"/>
    </xf>
    <xf numFmtId="0" fontId="2" fillId="2" borderId="2" xfId="0" applyFont="1" applyFill="1" applyBorder="1" applyAlignment="1">
      <alignment horizontal="center" vertical="center"/>
    </xf>
    <xf numFmtId="0" fontId="0" fillId="0" borderId="0" xfId="0" applyFill="1" applyBorder="1" applyAlignment="1">
      <alignment horizontal="center"/>
    </xf>
    <xf numFmtId="0" fontId="0" fillId="0" borderId="41" xfId="0" applyBorder="1" applyAlignment="1">
      <alignment horizontal="center"/>
    </xf>
    <xf numFmtId="0" fontId="0" fillId="0" borderId="43" xfId="0" applyBorder="1" applyAlignment="1">
      <alignment horizontal="center"/>
    </xf>
    <xf numFmtId="0" fontId="0" fillId="0" borderId="0" xfId="0" applyAlignment="1">
      <alignment horizontal="center"/>
    </xf>
    <xf numFmtId="0" fontId="23" fillId="4" borderId="15" xfId="0" applyFont="1" applyFill="1" applyBorder="1" applyAlignment="1">
      <alignment horizontal="center" vertical="center" wrapText="1"/>
    </xf>
    <xf numFmtId="0" fontId="40" fillId="5" borderId="0" xfId="0" applyFont="1" applyFill="1" applyBorder="1" applyAlignment="1">
      <alignment horizontal="center" vertical="center" wrapText="1"/>
    </xf>
    <xf numFmtId="0" fontId="40" fillId="6" borderId="15" xfId="0" applyFont="1" applyFill="1" applyBorder="1" applyAlignment="1">
      <alignment horizontal="center" vertical="center" wrapText="1"/>
    </xf>
    <xf numFmtId="0" fontId="40" fillId="5" borderId="2" xfId="0" applyFont="1" applyFill="1" applyBorder="1" applyAlignment="1">
      <alignment horizontal="center" vertical="center" wrapText="1"/>
    </xf>
    <xf numFmtId="0" fontId="15" fillId="0" borderId="3" xfId="0" applyFont="1" applyBorder="1" applyAlignment="1">
      <alignment wrapText="1"/>
    </xf>
    <xf numFmtId="0" fontId="3" fillId="0" borderId="0" xfId="0" applyFont="1" applyFill="1" applyBorder="1" applyAlignment="1">
      <alignment horizontal="center" vertical="center" wrapText="1"/>
    </xf>
    <xf numFmtId="10" fontId="37" fillId="0" borderId="74" xfId="2" applyNumberFormat="1" applyFont="1" applyFill="1" applyBorder="1" applyAlignment="1">
      <alignment horizontal="center" vertical="center"/>
    </xf>
    <xf numFmtId="10" fontId="37" fillId="0" borderId="75" xfId="2" applyNumberFormat="1" applyFont="1" applyFill="1" applyBorder="1" applyAlignment="1">
      <alignment horizontal="center" vertical="center"/>
    </xf>
    <xf numFmtId="165" fontId="1" fillId="0" borderId="78" xfId="1" applyNumberFormat="1" applyFont="1" applyFill="1" applyBorder="1" applyAlignment="1">
      <alignment vertical="center"/>
    </xf>
    <xf numFmtId="165" fontId="1" fillId="0" borderId="35" xfId="1" applyNumberFormat="1" applyFont="1" applyFill="1" applyBorder="1" applyAlignment="1">
      <alignment vertical="center"/>
    </xf>
    <xf numFmtId="165" fontId="3" fillId="7" borderId="52" xfId="1" applyNumberFormat="1" applyFont="1" applyFill="1" applyBorder="1" applyAlignment="1">
      <alignment horizontal="left" vertical="center" wrapText="1"/>
    </xf>
    <xf numFmtId="0" fontId="3" fillId="2" borderId="33" xfId="0" applyFont="1" applyFill="1" applyBorder="1" applyAlignment="1">
      <alignment vertical="center" wrapText="1"/>
    </xf>
    <xf numFmtId="0" fontId="0" fillId="2" borderId="4" xfId="0" applyFill="1" applyBorder="1"/>
    <xf numFmtId="0" fontId="3" fillId="7" borderId="28" xfId="0" applyFont="1" applyFill="1" applyBorder="1" applyAlignment="1">
      <alignment vertical="center" wrapText="1"/>
    </xf>
    <xf numFmtId="0" fontId="3" fillId="7" borderId="25" xfId="0" applyFont="1" applyFill="1" applyBorder="1" applyAlignment="1">
      <alignment horizontal="center" vertical="center" wrapText="1"/>
    </xf>
    <xf numFmtId="0" fontId="0" fillId="7" borderId="2" xfId="0" applyFill="1" applyBorder="1"/>
    <xf numFmtId="0" fontId="47" fillId="0" borderId="81" xfId="0" applyFont="1" applyBorder="1" applyAlignment="1">
      <alignment horizontal="left" vertical="center" wrapText="1"/>
    </xf>
    <xf numFmtId="0" fontId="45" fillId="0" borderId="6" xfId="0" applyFont="1" applyFill="1" applyBorder="1" applyAlignment="1">
      <alignment horizontal="left" vertical="center" wrapText="1"/>
    </xf>
    <xf numFmtId="0" fontId="23" fillId="4" borderId="26" xfId="0" applyFont="1" applyFill="1" applyBorder="1" applyAlignment="1">
      <alignment horizontal="center" vertical="center" wrapText="1"/>
    </xf>
    <xf numFmtId="0" fontId="23" fillId="4" borderId="29"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21" fillId="0" borderId="50" xfId="0" applyFont="1" applyBorder="1" applyAlignment="1">
      <alignment vertical="center" wrapText="1"/>
    </xf>
    <xf numFmtId="165" fontId="21" fillId="0" borderId="42" xfId="1" applyNumberFormat="1" applyFont="1" applyFill="1" applyBorder="1" applyAlignment="1">
      <alignment vertical="center" wrapText="1"/>
    </xf>
    <xf numFmtId="165" fontId="21" fillId="0" borderId="44" xfId="1" applyNumberFormat="1" applyFont="1" applyFill="1" applyBorder="1" applyAlignment="1">
      <alignment vertical="center" wrapText="1"/>
    </xf>
    <xf numFmtId="0" fontId="2" fillId="0" borderId="81" xfId="0" applyFont="1" applyBorder="1" applyAlignment="1">
      <alignment horizontal="left"/>
    </xf>
    <xf numFmtId="0" fontId="0" fillId="0" borderId="81" xfId="0" applyFill="1" applyBorder="1" applyAlignment="1">
      <alignment horizontal="center"/>
    </xf>
    <xf numFmtId="0" fontId="2" fillId="10" borderId="51" xfId="0" applyFont="1" applyFill="1" applyBorder="1" applyAlignment="1">
      <alignment horizontal="left"/>
    </xf>
    <xf numFmtId="0" fontId="2" fillId="10" borderId="52" xfId="0" applyFont="1" applyFill="1" applyBorder="1" applyAlignment="1">
      <alignment horizontal="center"/>
    </xf>
    <xf numFmtId="0" fontId="2" fillId="10" borderId="53" xfId="0" applyFont="1" applyFill="1" applyBorder="1" applyAlignment="1">
      <alignment horizontal="center"/>
    </xf>
    <xf numFmtId="9" fontId="37" fillId="0" borderId="66" xfId="2" applyFont="1" applyFill="1" applyBorder="1" applyAlignment="1">
      <alignment horizontal="center" vertical="top"/>
    </xf>
    <xf numFmtId="0" fontId="0" fillId="0" borderId="0" xfId="0"/>
    <xf numFmtId="0" fontId="0" fillId="0" borderId="0" xfId="0" applyFill="1"/>
    <xf numFmtId="0" fontId="0" fillId="11" borderId="0" xfId="0" applyFill="1"/>
    <xf numFmtId="0" fontId="3" fillId="0" borderId="0" xfId="0" applyFont="1" applyFill="1" applyBorder="1" applyAlignment="1">
      <alignment horizontal="center" vertical="center" wrapText="1"/>
    </xf>
    <xf numFmtId="0" fontId="2" fillId="0" borderId="0" xfId="0" applyFont="1" applyFill="1" applyBorder="1" applyAlignment="1">
      <alignment horizontal="center"/>
    </xf>
    <xf numFmtId="9" fontId="0" fillId="0" borderId="0" xfId="2" applyFont="1" applyFill="1" applyBorder="1" applyAlignment="1">
      <alignment horizontal="center"/>
    </xf>
    <xf numFmtId="9" fontId="0" fillId="0" borderId="0" xfId="0" applyNumberFormat="1" applyFill="1" applyBorder="1" applyAlignment="1">
      <alignment horizontal="center"/>
    </xf>
    <xf numFmtId="167" fontId="0" fillId="0" borderId="0" xfId="2" applyNumberFormat="1" applyFont="1" applyFill="1" applyBorder="1" applyAlignment="1">
      <alignment horizontal="center" vertical="center"/>
    </xf>
    <xf numFmtId="167" fontId="2" fillId="0" borderId="0" xfId="2" applyNumberFormat="1" applyFont="1" applyFill="1" applyBorder="1" applyAlignment="1">
      <alignment horizontal="center"/>
    </xf>
    <xf numFmtId="165" fontId="2" fillId="2" borderId="1" xfId="0" applyNumberFormat="1" applyFont="1" applyFill="1" applyBorder="1" applyAlignment="1">
      <alignment vertical="center"/>
    </xf>
    <xf numFmtId="167" fontId="2" fillId="2" borderId="1" xfId="2" applyNumberFormat="1" applyFont="1" applyFill="1" applyBorder="1" applyAlignment="1">
      <alignment horizontal="center" vertical="center"/>
    </xf>
    <xf numFmtId="167" fontId="0" fillId="0" borderId="0" xfId="2" applyNumberFormat="1" applyFont="1" applyFill="1" applyBorder="1" applyAlignment="1">
      <alignment horizontal="center" vertical="center" wrapText="1"/>
    </xf>
    <xf numFmtId="167" fontId="2" fillId="0" borderId="0" xfId="2" applyNumberFormat="1" applyFont="1" applyFill="1" applyBorder="1" applyAlignment="1">
      <alignment horizontal="center" vertical="center" wrapText="1"/>
    </xf>
    <xf numFmtId="10" fontId="0" fillId="0" borderId="0" xfId="2"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0" fontId="0" fillId="0" borderId="4" xfId="0" applyFill="1" applyBorder="1" applyAlignment="1">
      <alignment horizontal="center" vertical="center" wrapText="1"/>
    </xf>
    <xf numFmtId="1" fontId="0" fillId="0" borderId="35" xfId="0" applyNumberFormat="1" applyBorder="1" applyAlignment="1">
      <alignment horizontal="center"/>
    </xf>
    <xf numFmtId="0" fontId="0" fillId="0" borderId="36" xfId="0" applyBorder="1" applyAlignment="1">
      <alignment horizontal="center"/>
    </xf>
    <xf numFmtId="1" fontId="0" fillId="0" borderId="56" xfId="0" applyNumberFormat="1" applyBorder="1" applyAlignment="1">
      <alignment horizontal="center"/>
    </xf>
    <xf numFmtId="0" fontId="0" fillId="0" borderId="96" xfId="0" applyBorder="1" applyAlignment="1">
      <alignment horizontal="center"/>
    </xf>
    <xf numFmtId="9" fontId="0" fillId="0" borderId="97" xfId="2" applyFont="1" applyFill="1" applyBorder="1" applyAlignment="1">
      <alignment horizontal="center" vertical="center" wrapText="1"/>
    </xf>
    <xf numFmtId="9" fontId="0" fillId="0" borderId="38" xfId="2" applyFont="1" applyFill="1" applyBorder="1" applyAlignment="1">
      <alignment horizontal="center" vertical="center" wrapText="1"/>
    </xf>
    <xf numFmtId="9" fontId="0" fillId="0" borderId="98" xfId="2" applyFont="1" applyFill="1" applyBorder="1" applyAlignment="1">
      <alignment horizontal="center" vertical="center" wrapText="1"/>
    </xf>
    <xf numFmtId="0" fontId="0" fillId="0" borderId="81" xfId="0" applyBorder="1" applyAlignment="1">
      <alignment horizontal="center"/>
    </xf>
    <xf numFmtId="3" fontId="38" fillId="2" borderId="1" xfId="0" applyNumberFormat="1" applyFont="1" applyFill="1" applyBorder="1" applyAlignment="1">
      <alignment horizontal="center" vertical="center" wrapText="1"/>
    </xf>
    <xf numFmtId="0" fontId="0" fillId="0" borderId="46" xfId="0" applyBorder="1" applyAlignment="1">
      <alignment horizontal="center"/>
    </xf>
    <xf numFmtId="1" fontId="0" fillId="0" borderId="78" xfId="0" applyNumberFormat="1" applyBorder="1" applyAlignment="1">
      <alignment horizontal="center"/>
    </xf>
    <xf numFmtId="0" fontId="0" fillId="0" borderId="99" xfId="0" applyBorder="1" applyAlignment="1">
      <alignment horizontal="center"/>
    </xf>
    <xf numFmtId="0" fontId="0" fillId="0" borderId="78" xfId="0" applyBorder="1" applyAlignment="1">
      <alignment horizontal="center"/>
    </xf>
    <xf numFmtId="165" fontId="2" fillId="10" borderId="52" xfId="1" applyNumberFormat="1" applyFont="1" applyFill="1" applyBorder="1" applyAlignment="1">
      <alignment horizontal="center"/>
    </xf>
    <xf numFmtId="9" fontId="37" fillId="0" borderId="100" xfId="2" applyFont="1" applyFill="1" applyBorder="1" applyAlignment="1">
      <alignment horizontal="center" vertical="top"/>
    </xf>
    <xf numFmtId="165" fontId="0" fillId="7" borderId="42" xfId="1" applyNumberFormat="1" applyFont="1" applyFill="1" applyBorder="1"/>
    <xf numFmtId="0" fontId="47" fillId="0" borderId="0" xfId="0" applyFont="1" applyBorder="1" applyAlignment="1">
      <alignment vertical="center" wrapText="1"/>
    </xf>
    <xf numFmtId="0" fontId="47" fillId="0" borderId="0" xfId="0" applyFont="1" applyFill="1" applyBorder="1"/>
    <xf numFmtId="0" fontId="47" fillId="0" borderId="0" xfId="0" applyFont="1" applyFill="1" applyBorder="1" applyAlignment="1">
      <alignment horizontal="center"/>
    </xf>
    <xf numFmtId="0" fontId="3" fillId="7" borderId="78" xfId="0" applyFont="1" applyFill="1" applyBorder="1" applyAlignment="1">
      <alignment vertical="center" wrapText="1"/>
    </xf>
    <xf numFmtId="0" fontId="3" fillId="7" borderId="78" xfId="0" applyFont="1" applyFill="1" applyBorder="1" applyAlignment="1">
      <alignment horizontal="center" vertical="center" wrapText="1"/>
    </xf>
    <xf numFmtId="0" fontId="47" fillId="7" borderId="78" xfId="0" applyFont="1" applyFill="1" applyBorder="1" applyAlignment="1">
      <alignment vertical="center" wrapText="1"/>
    </xf>
    <xf numFmtId="0" fontId="50" fillId="0" borderId="0" xfId="0" applyFont="1"/>
    <xf numFmtId="0" fontId="51" fillId="0" borderId="35" xfId="0" applyFont="1" applyBorder="1" applyAlignment="1">
      <alignment horizontal="left" wrapText="1"/>
    </xf>
    <xf numFmtId="0" fontId="51" fillId="0" borderId="35" xfId="0" applyFont="1" applyBorder="1" applyAlignment="1">
      <alignment horizontal="center" vertical="center"/>
    </xf>
    <xf numFmtId="0" fontId="51" fillId="0" borderId="35" xfId="0" applyFont="1" applyBorder="1" applyAlignment="1">
      <alignment wrapText="1"/>
    </xf>
    <xf numFmtId="0" fontId="51" fillId="0" borderId="35" xfId="0" applyFont="1" applyBorder="1" applyAlignment="1">
      <alignment horizontal="center" vertical="center" wrapText="1"/>
    </xf>
    <xf numFmtId="0" fontId="51" fillId="0" borderId="0" xfId="0" applyFont="1" applyBorder="1" applyAlignment="1">
      <alignment horizontal="left" wrapText="1"/>
    </xf>
    <xf numFmtId="0" fontId="51" fillId="0" borderId="0" xfId="0" applyFont="1" applyBorder="1" applyAlignment="1">
      <alignment horizontal="center" vertical="center"/>
    </xf>
    <xf numFmtId="0" fontId="51" fillId="0" borderId="0" xfId="0" applyFont="1" applyBorder="1" applyAlignment="1">
      <alignment wrapText="1"/>
    </xf>
    <xf numFmtId="0" fontId="51" fillId="0" borderId="0" xfId="0" applyFont="1" applyBorder="1"/>
    <xf numFmtId="0" fontId="51" fillId="0" borderId="0" xfId="0" applyFont="1" applyBorder="1" applyAlignment="1">
      <alignment horizontal="center" vertical="center" wrapText="1"/>
    </xf>
    <xf numFmtId="165" fontId="3" fillId="2" borderId="26" xfId="0" applyNumberFormat="1" applyFont="1" applyFill="1" applyBorder="1" applyAlignment="1">
      <alignment vertical="center" wrapText="1"/>
    </xf>
    <xf numFmtId="0" fontId="3" fillId="7" borderId="52" xfId="0" applyFont="1" applyFill="1" applyBorder="1" applyAlignment="1">
      <alignment horizontal="center" vertical="center" wrapText="1"/>
    </xf>
    <xf numFmtId="0" fontId="3" fillId="7" borderId="33" xfId="0" applyFont="1" applyFill="1" applyBorder="1" applyAlignment="1">
      <alignment vertical="center" wrapText="1"/>
    </xf>
    <xf numFmtId="0" fontId="3" fillId="7" borderId="26" xfId="0" applyFont="1" applyFill="1" applyBorder="1" applyAlignment="1">
      <alignment horizontal="center" vertical="center" wrapText="1"/>
    </xf>
    <xf numFmtId="0" fontId="0" fillId="7" borderId="4" xfId="0" applyFill="1" applyBorder="1"/>
    <xf numFmtId="0" fontId="22" fillId="4" borderId="11" xfId="0" applyFont="1" applyFill="1" applyBorder="1" applyAlignment="1">
      <alignment horizontal="center" vertical="center" wrapText="1"/>
    </xf>
    <xf numFmtId="0" fontId="22" fillId="5" borderId="11" xfId="0" applyFont="1" applyFill="1" applyBorder="1" applyAlignment="1">
      <alignment horizontal="center" vertical="center" wrapText="1"/>
    </xf>
    <xf numFmtId="3" fontId="0" fillId="0" borderId="4" xfId="0" applyNumberFormat="1" applyFill="1" applyBorder="1" applyAlignment="1">
      <alignment horizontal="center" vertical="center" wrapText="1"/>
    </xf>
    <xf numFmtId="0" fontId="2" fillId="2" borderId="36" xfId="0" applyFont="1" applyFill="1" applyBorder="1"/>
    <xf numFmtId="165" fontId="0" fillId="2" borderId="37" xfId="0" applyNumberFormat="1" applyFill="1" applyBorder="1"/>
    <xf numFmtId="0" fontId="0" fillId="2" borderId="37" xfId="0" applyFill="1" applyBorder="1"/>
    <xf numFmtId="165" fontId="2" fillId="2" borderId="35" xfId="0" applyNumberFormat="1" applyFont="1" applyFill="1" applyBorder="1"/>
    <xf numFmtId="167" fontId="0" fillId="0" borderId="35" xfId="0" applyNumberFormat="1" applyBorder="1"/>
    <xf numFmtId="0" fontId="33" fillId="2" borderId="35" xfId="0" applyFont="1" applyFill="1" applyBorder="1" applyAlignment="1">
      <alignment horizontal="right" vertical="center"/>
    </xf>
    <xf numFmtId="9" fontId="2" fillId="2" borderId="35" xfId="2" applyFont="1" applyFill="1" applyBorder="1" applyAlignment="1">
      <alignment horizontal="center"/>
    </xf>
    <xf numFmtId="165" fontId="2" fillId="2" borderId="35" xfId="1" applyNumberFormat="1" applyFont="1" applyFill="1" applyBorder="1"/>
    <xf numFmtId="0" fontId="51" fillId="0" borderId="48" xfId="0" applyFont="1" applyBorder="1" applyAlignment="1">
      <alignment vertical="center" wrapText="1"/>
    </xf>
    <xf numFmtId="0" fontId="51" fillId="0" borderId="49" xfId="0" applyFont="1" applyBorder="1" applyAlignment="1">
      <alignment horizontal="center" vertical="center" wrapText="1"/>
    </xf>
    <xf numFmtId="0" fontId="51" fillId="0" borderId="50" xfId="0" applyFont="1" applyFill="1" applyBorder="1" applyAlignment="1">
      <alignment horizontal="left" vertical="center" wrapText="1"/>
    </xf>
    <xf numFmtId="0" fontId="51" fillId="0" borderId="41" xfId="0" applyFont="1" applyBorder="1" applyAlignment="1">
      <alignment vertical="center" wrapText="1"/>
    </xf>
    <xf numFmtId="0" fontId="51" fillId="0" borderId="42" xfId="0" applyFont="1" applyBorder="1" applyAlignment="1">
      <alignment vertical="center" wrapText="1"/>
    </xf>
    <xf numFmtId="0" fontId="51" fillId="0" borderId="35" xfId="0" applyFont="1" applyBorder="1" applyAlignment="1">
      <alignment vertical="center" wrapText="1"/>
    </xf>
    <xf numFmtId="0" fontId="51" fillId="0" borderId="35" xfId="0" applyFont="1" applyBorder="1" applyAlignment="1">
      <alignment horizontal="center"/>
    </xf>
    <xf numFmtId="0" fontId="52" fillId="0" borderId="35" xfId="0" applyFont="1" applyBorder="1" applyAlignment="1">
      <alignment vertical="center" wrapText="1"/>
    </xf>
    <xf numFmtId="0" fontId="52" fillId="11" borderId="35" xfId="0" applyFont="1" applyFill="1" applyBorder="1" applyAlignment="1">
      <alignment horizontal="center" vertical="center" wrapText="1"/>
    </xf>
    <xf numFmtId="0" fontId="53" fillId="0" borderId="35" xfId="0" applyFont="1" applyBorder="1" applyAlignment="1">
      <alignment vertical="center" wrapText="1"/>
    </xf>
    <xf numFmtId="0" fontId="51" fillId="0" borderId="35" xfId="0" applyFont="1" applyBorder="1" applyAlignment="1">
      <alignment horizontal="center" wrapText="1"/>
    </xf>
    <xf numFmtId="0" fontId="51" fillId="0" borderId="35" xfId="0" applyFont="1" applyBorder="1" applyAlignment="1">
      <alignment vertical="top" wrapText="1"/>
    </xf>
    <xf numFmtId="165" fontId="15" fillId="0" borderId="26" xfId="1" applyNumberFormat="1" applyFont="1" applyFill="1" applyBorder="1" applyAlignment="1">
      <alignment horizontal="center" vertical="center" wrapText="1"/>
    </xf>
    <xf numFmtId="10" fontId="15" fillId="0" borderId="1" xfId="2" applyNumberFormat="1" applyFont="1" applyBorder="1" applyAlignment="1">
      <alignment horizontal="center"/>
    </xf>
    <xf numFmtId="10" fontId="15" fillId="0" borderId="1" xfId="2" applyNumberFormat="1" applyFont="1" applyBorder="1" applyAlignment="1">
      <alignment horizontal="center" vertical="center"/>
    </xf>
    <xf numFmtId="0" fontId="52" fillId="11" borderId="35" xfId="0" applyFont="1" applyFill="1" applyBorder="1" applyAlignment="1">
      <alignment horizontal="center" vertical="top" wrapText="1"/>
    </xf>
    <xf numFmtId="0" fontId="2" fillId="0" borderId="0" xfId="0" applyFont="1"/>
    <xf numFmtId="0" fontId="54" fillId="0" borderId="0" xfId="0" applyFont="1"/>
    <xf numFmtId="0" fontId="30" fillId="0" borderId="0" xfId="0" applyFont="1" applyFill="1"/>
    <xf numFmtId="0" fontId="55" fillId="0" borderId="0" xfId="0" applyFont="1" applyAlignment="1">
      <alignment vertical="center"/>
    </xf>
    <xf numFmtId="165" fontId="0" fillId="0" borderId="9" xfId="1" applyNumberFormat="1" applyFont="1" applyFill="1" applyBorder="1" applyAlignment="1">
      <alignment horizontal="center" vertical="center"/>
    </xf>
    <xf numFmtId="165" fontId="0" fillId="0" borderId="30" xfId="1" applyNumberFormat="1" applyFont="1" applyFill="1" applyBorder="1" applyAlignment="1">
      <alignment horizontal="center" vertical="center"/>
    </xf>
    <xf numFmtId="165" fontId="0" fillId="0" borderId="3" xfId="1" applyNumberFormat="1"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2" fillId="0" borderId="8" xfId="0" applyFont="1" applyBorder="1" applyAlignment="1">
      <alignment horizontal="center" vertical="center" wrapText="1"/>
    </xf>
    <xf numFmtId="0" fontId="2" fillId="0" borderId="5" xfId="0" applyFont="1" applyBorder="1" applyAlignment="1">
      <alignment horizontal="center" vertical="center" wrapText="1"/>
    </xf>
    <xf numFmtId="0" fontId="3" fillId="2" borderId="28"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48" fillId="0" borderId="0" xfId="0" applyFont="1" applyAlignment="1">
      <alignment horizontal="center" vertical="center"/>
    </xf>
    <xf numFmtId="0" fontId="49" fillId="0" borderId="0" xfId="0" applyFont="1" applyFill="1" applyAlignment="1">
      <alignment horizontal="center" wrapText="1"/>
    </xf>
    <xf numFmtId="0" fontId="49" fillId="0" borderId="0" xfId="0" applyFont="1" applyFill="1" applyAlignment="1">
      <alignment horizontal="center"/>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15" fillId="0" borderId="0" xfId="0" applyFont="1" applyAlignment="1">
      <alignment horizontal="left" vertical="center" wrapText="1"/>
    </xf>
    <xf numFmtId="0" fontId="3" fillId="2" borderId="33" xfId="0" applyFont="1" applyFill="1" applyBorder="1" applyAlignment="1">
      <alignment horizontal="center" vertical="center" wrapText="1"/>
    </xf>
    <xf numFmtId="0" fontId="0" fillId="0" borderId="80" xfId="0" applyBorder="1" applyAlignment="1">
      <alignment horizontal="center" vertical="center" wrapText="1"/>
    </xf>
    <xf numFmtId="0" fontId="0" fillId="0" borderId="54" xfId="0" applyBorder="1" applyAlignment="1">
      <alignment horizontal="center" vertical="center" wrapText="1"/>
    </xf>
    <xf numFmtId="0" fontId="0" fillId="0" borderId="91" xfId="0" applyBorder="1" applyAlignment="1">
      <alignment horizontal="center" vertical="center" wrapText="1"/>
    </xf>
    <xf numFmtId="0" fontId="31" fillId="0" borderId="0" xfId="0" applyFont="1" applyAlignment="1">
      <alignment horizontal="center" vertical="center" wrapText="1"/>
    </xf>
    <xf numFmtId="0" fontId="31" fillId="0" borderId="26" xfId="0" applyFont="1" applyBorder="1" applyAlignment="1">
      <alignment horizontal="center" vertical="center" wrapText="1"/>
    </xf>
    <xf numFmtId="0" fontId="0" fillId="0" borderId="46" xfId="0" applyBorder="1" applyAlignment="1">
      <alignment horizontal="center" vertical="center" wrapText="1"/>
    </xf>
    <xf numFmtId="0" fontId="0" fillId="0" borderId="41" xfId="0" applyBorder="1" applyAlignment="1">
      <alignment horizontal="center" vertical="center" wrapText="1"/>
    </xf>
    <xf numFmtId="0" fontId="0" fillId="0" borderId="43" xfId="0" applyBorder="1" applyAlignment="1">
      <alignment horizontal="center" vertical="center" wrapText="1"/>
    </xf>
    <xf numFmtId="0" fontId="2" fillId="2" borderId="30"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0" fillId="0" borderId="32" xfId="0" applyBorder="1" applyAlignment="1">
      <alignment horizontal="center"/>
    </xf>
    <xf numFmtId="0" fontId="32" fillId="0" borderId="0" xfId="0" applyFont="1" applyAlignment="1">
      <alignment horizontal="center" vertical="center" wrapText="1"/>
    </xf>
    <xf numFmtId="0" fontId="21" fillId="0" borderId="0" xfId="0" applyFont="1" applyAlignment="1">
      <alignment horizontal="center" vertical="center"/>
    </xf>
    <xf numFmtId="0" fontId="11" fillId="0" borderId="0" xfId="0" applyFont="1" applyAlignment="1">
      <alignment horizontal="center" vertical="center"/>
    </xf>
    <xf numFmtId="0" fontId="22" fillId="0" borderId="9"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32"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33" xfId="0" applyFont="1" applyBorder="1" applyAlignment="1">
      <alignment horizontal="center" vertical="center" wrapText="1"/>
    </xf>
    <xf numFmtId="0" fontId="22" fillId="0" borderId="4" xfId="0" applyFont="1" applyBorder="1" applyAlignment="1">
      <alignment horizontal="center" vertical="center" wrapText="1"/>
    </xf>
    <xf numFmtId="0" fontId="2" fillId="0" borderId="28" xfId="0" applyFont="1" applyBorder="1" applyAlignment="1">
      <alignment horizontal="center"/>
    </xf>
    <xf numFmtId="0" fontId="2" fillId="0" borderId="25" xfId="0" applyFont="1" applyBorder="1" applyAlignment="1">
      <alignment horizontal="center"/>
    </xf>
    <xf numFmtId="0" fontId="2" fillId="0" borderId="2" xfId="0" applyFont="1" applyBorder="1" applyAlignment="1">
      <alignment horizontal="center"/>
    </xf>
    <xf numFmtId="0" fontId="22" fillId="4" borderId="0"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29"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5" borderId="27" xfId="0" applyFont="1" applyFill="1" applyBorder="1" applyAlignment="1">
      <alignment horizontal="center" vertical="center" wrapText="1"/>
    </xf>
    <xf numFmtId="0" fontId="22" fillId="5" borderId="15" xfId="0" applyFont="1" applyFill="1" applyBorder="1" applyAlignment="1">
      <alignment horizontal="center" vertical="center" wrapText="1"/>
    </xf>
    <xf numFmtId="0" fontId="22" fillId="6" borderId="27" xfId="0" applyFont="1" applyFill="1" applyBorder="1" applyAlignment="1">
      <alignment horizontal="center" vertical="center" wrapText="1"/>
    </xf>
    <xf numFmtId="0" fontId="22" fillId="6" borderId="0" xfId="0" applyFont="1" applyFill="1" applyBorder="1" applyAlignment="1">
      <alignment horizontal="center" vertical="center" wrapText="1"/>
    </xf>
    <xf numFmtId="0" fontId="22" fillId="6" borderId="17" xfId="0" applyFont="1" applyFill="1" applyBorder="1" applyAlignment="1">
      <alignment horizontal="center" vertical="center" wrapText="1"/>
    </xf>
    <xf numFmtId="0" fontId="22" fillId="6" borderId="29" xfId="0" applyFont="1" applyFill="1" applyBorder="1" applyAlignment="1">
      <alignment horizontal="center" vertical="center" wrapText="1"/>
    </xf>
    <xf numFmtId="0" fontId="22" fillId="5" borderId="17"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3" fillId="10" borderId="28" xfId="0" applyFont="1" applyFill="1" applyBorder="1" applyAlignment="1">
      <alignment horizontal="center" vertical="center" wrapText="1"/>
    </xf>
    <xf numFmtId="0" fontId="3" fillId="10" borderId="25" xfId="0" applyFont="1" applyFill="1" applyBorder="1" applyAlignment="1">
      <alignment horizontal="center" vertical="center" wrapText="1"/>
    </xf>
    <xf numFmtId="0" fontId="3" fillId="10" borderId="2" xfId="0" applyFont="1" applyFill="1" applyBorder="1" applyAlignment="1">
      <alignment horizontal="center" vertical="center" wrapText="1"/>
    </xf>
    <xf numFmtId="0" fontId="47" fillId="0" borderId="0" xfId="0" applyFont="1" applyFill="1" applyBorder="1" applyAlignment="1">
      <alignment horizontal="center"/>
    </xf>
    <xf numFmtId="0" fontId="26" fillId="0" borderId="0" xfId="0" applyFont="1" applyAlignment="1">
      <alignment horizontal="center" vertical="center"/>
    </xf>
    <xf numFmtId="0" fontId="3" fillId="10" borderId="33" xfId="0" applyFont="1" applyFill="1" applyBorder="1" applyAlignment="1">
      <alignment horizontal="center" vertical="center" wrapText="1"/>
    </xf>
    <xf numFmtId="0" fontId="3" fillId="10" borderId="26" xfId="0" applyFont="1" applyFill="1" applyBorder="1" applyAlignment="1">
      <alignment horizontal="center" vertical="center" wrapText="1"/>
    </xf>
    <xf numFmtId="0" fontId="3" fillId="10" borderId="4" xfId="0" applyFont="1" applyFill="1" applyBorder="1" applyAlignment="1">
      <alignment horizontal="center" vertical="center" wrapText="1"/>
    </xf>
    <xf numFmtId="0" fontId="3" fillId="10" borderId="31" xfId="0" applyFont="1" applyFill="1" applyBorder="1" applyAlignment="1">
      <alignment horizontal="center" vertical="center" wrapText="1"/>
    </xf>
    <xf numFmtId="0" fontId="3" fillId="10" borderId="72" xfId="0" applyFont="1" applyFill="1" applyBorder="1" applyAlignment="1">
      <alignment horizontal="center" vertical="center" wrapText="1"/>
    </xf>
    <xf numFmtId="0" fontId="3" fillId="10" borderId="7" xfId="0" applyFont="1" applyFill="1" applyBorder="1" applyAlignment="1">
      <alignment horizontal="center" vertical="center" wrapText="1"/>
    </xf>
    <xf numFmtId="0" fontId="3" fillId="8" borderId="31" xfId="0" applyFont="1" applyFill="1" applyBorder="1" applyAlignment="1">
      <alignment horizontal="center" vertical="center" wrapText="1"/>
    </xf>
    <xf numFmtId="0" fontId="3" fillId="8" borderId="72"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4" fillId="0" borderId="34" xfId="0" applyFont="1" applyBorder="1" applyAlignment="1">
      <alignment horizontal="center" vertical="center"/>
    </xf>
    <xf numFmtId="0" fontId="28" fillId="0" borderId="67" xfId="0" applyFont="1" applyBorder="1" applyAlignment="1">
      <alignment horizontal="center" vertical="center" wrapText="1"/>
    </xf>
    <xf numFmtId="0" fontId="28" fillId="0" borderId="68" xfId="0" applyFont="1" applyBorder="1" applyAlignment="1">
      <alignment horizontal="center" vertical="center" wrapText="1"/>
    </xf>
    <xf numFmtId="0" fontId="33" fillId="0" borderId="0" xfId="0" applyFont="1" applyFill="1" applyBorder="1" applyAlignment="1">
      <alignment horizontal="center" vertical="center" wrapText="1"/>
    </xf>
    <xf numFmtId="0" fontId="28" fillId="0" borderId="18" xfId="0" applyFont="1" applyBorder="1" applyAlignment="1">
      <alignment horizontal="center" vertical="center" wrapText="1"/>
    </xf>
    <xf numFmtId="0" fontId="28" fillId="0" borderId="19" xfId="0" applyFont="1" applyBorder="1" applyAlignment="1">
      <alignment horizontal="center" vertical="center" wrapText="1"/>
    </xf>
    <xf numFmtId="0" fontId="28" fillId="0" borderId="23" xfId="0" applyFont="1" applyBorder="1" applyAlignment="1">
      <alignment horizontal="center" vertical="center" wrapText="1"/>
    </xf>
    <xf numFmtId="0" fontId="28" fillId="0" borderId="21" xfId="0" applyFont="1" applyBorder="1" applyAlignment="1">
      <alignment horizontal="center" vertical="center" wrapText="1"/>
    </xf>
    <xf numFmtId="0" fontId="33" fillId="3" borderId="60" xfId="0" applyFont="1" applyFill="1" applyBorder="1" applyAlignment="1">
      <alignment horizontal="center" vertical="center" wrapText="1"/>
    </xf>
    <xf numFmtId="0" fontId="33" fillId="3" borderId="61" xfId="0" applyFont="1" applyFill="1" applyBorder="1" applyAlignment="1">
      <alignment horizontal="center" vertical="center" wrapText="1"/>
    </xf>
    <xf numFmtId="0" fontId="28" fillId="0" borderId="31" xfId="0" applyFont="1" applyBorder="1" applyAlignment="1">
      <alignment horizontal="center" vertical="center" wrapText="1"/>
    </xf>
    <xf numFmtId="0" fontId="28" fillId="0" borderId="72" xfId="0" applyFont="1" applyBorder="1" applyAlignment="1">
      <alignment horizontal="center" vertical="center" wrapText="1"/>
    </xf>
    <xf numFmtId="0" fontId="28" fillId="0" borderId="82" xfId="0" applyFont="1" applyBorder="1" applyAlignment="1">
      <alignment horizontal="center" vertical="center" wrapText="1"/>
    </xf>
    <xf numFmtId="0" fontId="28" fillId="0" borderId="83" xfId="0" applyFont="1" applyBorder="1" applyAlignment="1">
      <alignment horizontal="center" vertical="center" wrapText="1"/>
    </xf>
    <xf numFmtId="0" fontId="28" fillId="0" borderId="7" xfId="0" applyFont="1" applyBorder="1" applyAlignment="1">
      <alignment horizontal="center" vertical="center" wrapText="1"/>
    </xf>
    <xf numFmtId="0" fontId="33" fillId="0" borderId="48"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8" xfId="0" applyFont="1" applyFill="1" applyBorder="1" applyAlignment="1">
      <alignment horizontal="center" vertical="center" wrapText="1"/>
    </xf>
    <xf numFmtId="0" fontId="33" fillId="0" borderId="59" xfId="0" applyFont="1" applyFill="1" applyBorder="1" applyAlignment="1">
      <alignment horizontal="center" vertical="center" wrapText="1"/>
    </xf>
    <xf numFmtId="0" fontId="33" fillId="0" borderId="49"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41" xfId="0" applyFont="1" applyBorder="1" applyAlignment="1">
      <alignment horizontal="center" vertical="center" wrapText="1"/>
    </xf>
    <xf numFmtId="3" fontId="4" fillId="0" borderId="18" xfId="0" applyNumberFormat="1" applyFont="1" applyFill="1" applyBorder="1" applyAlignment="1">
      <alignment horizontal="center" vertical="center" wrapText="1"/>
    </xf>
    <xf numFmtId="3" fontId="4" fillId="0" borderId="19" xfId="0" applyNumberFormat="1" applyFont="1" applyFill="1" applyBorder="1" applyAlignment="1">
      <alignment horizontal="center" vertical="center" wrapText="1"/>
    </xf>
    <xf numFmtId="3" fontId="4" fillId="0" borderId="24" xfId="0" applyNumberFormat="1" applyFont="1" applyFill="1" applyBorder="1" applyAlignment="1">
      <alignment horizontal="center" vertical="center" wrapText="1"/>
    </xf>
    <xf numFmtId="0" fontId="33" fillId="0" borderId="50"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3" borderId="18" xfId="0" applyFont="1" applyFill="1" applyBorder="1" applyAlignment="1">
      <alignment horizontal="center" vertical="center" wrapText="1"/>
    </xf>
    <xf numFmtId="0" fontId="33" fillId="3" borderId="19" xfId="0" applyFont="1" applyFill="1" applyBorder="1" applyAlignment="1">
      <alignment horizontal="center" vertical="center" wrapText="1"/>
    </xf>
    <xf numFmtId="0" fontId="33" fillId="0" borderId="23"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0" xfId="0" applyFont="1" applyBorder="1" applyAlignment="1">
      <alignment horizontal="center" vertical="center" wrapText="1"/>
    </xf>
    <xf numFmtId="0" fontId="33" fillId="2" borderId="18" xfId="0" applyFont="1" applyFill="1" applyBorder="1" applyAlignment="1">
      <alignment horizontal="center" vertical="center" wrapText="1"/>
    </xf>
    <xf numFmtId="0" fontId="33" fillId="2" borderId="19" xfId="0" applyFont="1" applyFill="1" applyBorder="1" applyAlignment="1">
      <alignment horizontal="center" vertical="center" wrapText="1"/>
    </xf>
    <xf numFmtId="0" fontId="34" fillId="0" borderId="0" xfId="0" applyFont="1" applyBorder="1" applyAlignment="1">
      <alignment horizontal="center" vertical="center"/>
    </xf>
    <xf numFmtId="0" fontId="13" fillId="7" borderId="0" xfId="0" applyFont="1" applyFill="1" applyAlignment="1">
      <alignment horizontal="left" wrapText="1"/>
    </xf>
    <xf numFmtId="3" fontId="0" fillId="0" borderId="77" xfId="0" applyNumberFormat="1" applyBorder="1" applyAlignment="1">
      <alignment horizontal="center" vertical="center"/>
    </xf>
    <xf numFmtId="0" fontId="0" fillId="0" borderId="94" xfId="0" applyBorder="1" applyAlignment="1">
      <alignment horizontal="center" vertical="center"/>
    </xf>
    <xf numFmtId="0" fontId="0" fillId="0" borderId="79" xfId="0" applyBorder="1" applyAlignment="1">
      <alignment horizontal="center" vertical="center"/>
    </xf>
    <xf numFmtId="9" fontId="0" fillId="0" borderId="81" xfId="2" applyFont="1" applyBorder="1" applyAlignment="1">
      <alignment horizontal="center" vertical="center"/>
    </xf>
    <xf numFmtId="9" fontId="0" fillId="0" borderId="90" xfId="2" applyFont="1" applyBorder="1" applyAlignment="1">
      <alignment horizontal="center" vertical="center"/>
    </xf>
    <xf numFmtId="9" fontId="0" fillId="0" borderId="78" xfId="2" applyFont="1" applyBorder="1" applyAlignment="1">
      <alignment horizontal="center" vertical="center"/>
    </xf>
    <xf numFmtId="0" fontId="41" fillId="0" borderId="35" xfId="0" applyFont="1" applyBorder="1" applyAlignment="1">
      <alignment horizontal="center" vertical="center" wrapText="1"/>
    </xf>
    <xf numFmtId="3" fontId="0" fillId="0" borderId="81" xfId="0" applyNumberFormat="1" applyBorder="1" applyAlignment="1">
      <alignment horizontal="center" vertical="center"/>
    </xf>
    <xf numFmtId="3" fontId="0" fillId="0" borderId="78" xfId="0" applyNumberFormat="1" applyBorder="1" applyAlignment="1">
      <alignment horizontal="center" vertical="center"/>
    </xf>
    <xf numFmtId="167" fontId="0" fillId="0" borderId="81" xfId="2" applyNumberFormat="1" applyFont="1" applyBorder="1" applyAlignment="1">
      <alignment horizontal="center" vertical="center"/>
    </xf>
    <xf numFmtId="167" fontId="0" fillId="0" borderId="78" xfId="2" applyNumberFormat="1" applyFont="1" applyBorder="1" applyAlignment="1">
      <alignment horizontal="center" vertical="center"/>
    </xf>
    <xf numFmtId="0" fontId="38" fillId="0" borderId="0" xfId="0" applyFont="1" applyAlignment="1">
      <alignment horizontal="center"/>
    </xf>
    <xf numFmtId="0" fontId="2" fillId="0" borderId="0" xfId="0" applyFont="1" applyBorder="1" applyAlignment="1">
      <alignment horizontal="center"/>
    </xf>
    <xf numFmtId="165" fontId="1" fillId="0" borderId="81" xfId="1" applyNumberFormat="1" applyFont="1" applyFill="1" applyBorder="1" applyAlignment="1">
      <alignment horizontal="center" vertical="center"/>
    </xf>
    <xf numFmtId="165" fontId="1" fillId="0" borderId="90" xfId="1" applyNumberFormat="1" applyFont="1" applyFill="1" applyBorder="1" applyAlignment="1">
      <alignment horizontal="center" vertical="center"/>
    </xf>
    <xf numFmtId="165" fontId="1" fillId="0" borderId="78" xfId="1" applyNumberFormat="1" applyFont="1" applyFill="1" applyBorder="1" applyAlignment="1">
      <alignment horizontal="center" vertical="center"/>
    </xf>
    <xf numFmtId="0" fontId="2" fillId="0" borderId="95" xfId="0" applyFont="1" applyBorder="1" applyAlignment="1">
      <alignment horizontal="center"/>
    </xf>
  </cellXfs>
  <cellStyles count="3">
    <cellStyle name="Millares" xfId="1" builtinId="3"/>
    <cellStyle name="Normal" xfId="0" builtinId="0"/>
    <cellStyle name="Porcentaje" xfId="2" builtinId="5"/>
  </cellStyles>
  <dxfs count="0"/>
  <tableStyles count="0" defaultTableStyle="TableStyleMedium2" defaultPivotStyle="PivotStyleLight16"/>
  <colors>
    <mruColors>
      <color rgb="FFFAFD77"/>
      <color rgb="FFC0CF3A"/>
      <color rgb="FFB6E1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b="1">
                <a:solidFill>
                  <a:sysClr val="windowText" lastClr="000000"/>
                </a:solidFill>
              </a:rPr>
              <a:t>Formación Inicial - Apertura Programas de</a:t>
            </a:r>
            <a:r>
              <a:rPr lang="en-US" sz="1000" b="1" baseline="0">
                <a:solidFill>
                  <a:sysClr val="windowText" lastClr="000000"/>
                </a:solidFill>
              </a:rPr>
              <a:t> Licenciaturas - Bachilleres Becados</a:t>
            </a:r>
          </a:p>
          <a:p>
            <a:pPr>
              <a:defRPr sz="1000">
                <a:solidFill>
                  <a:sysClr val="windowText" lastClr="000000"/>
                </a:solidFill>
              </a:defRPr>
            </a:pPr>
            <a:r>
              <a:rPr lang="en-US" sz="1000" b="1" baseline="0">
                <a:solidFill>
                  <a:sysClr val="windowText" lastClr="000000"/>
                </a:solidFill>
              </a:rPr>
              <a:t>Periodo abril-junio 2022</a:t>
            </a:r>
            <a:endParaRPr lang="en-US" sz="1000" b="1">
              <a:solidFill>
                <a:sysClr val="windowText" lastClr="000000"/>
              </a:solidFill>
            </a:endParaRPr>
          </a:p>
        </c:rich>
      </c:tx>
      <c:layout>
        <c:manualLayout>
          <c:xMode val="edge"/>
          <c:yMode val="edge"/>
          <c:x val="0.11463137768630342"/>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253886307413151"/>
          <c:y val="0.27581614186585945"/>
          <c:w val="0.7746113692586849"/>
          <c:h val="0.59221816574128405"/>
        </c:manualLayout>
      </c:layout>
      <c:barChart>
        <c:barDir val="col"/>
        <c:grouping val="clustered"/>
        <c:varyColors val="0"/>
        <c:ser>
          <c:idx val="0"/>
          <c:order val="0"/>
          <c:tx>
            <c:strRef>
              <c:f>'2do Trimestre 2022'!$C$15</c:f>
              <c:strCache>
                <c:ptCount val="1"/>
                <c:pt idx="0">
                  <c:v>Docentes Beneficiados</c:v>
                </c:pt>
              </c:strCache>
            </c:strRef>
          </c:tx>
          <c:spPr>
            <a:solidFill>
              <a:schemeClr val="accent1"/>
            </a:solidFill>
            <a:ln w="19050">
              <a:solidFill>
                <a:schemeClr val="lt1"/>
              </a:solidFill>
            </a:ln>
            <a:effectLst/>
          </c:spPr>
          <c:invertIfNegative val="0"/>
          <c:dPt>
            <c:idx val="0"/>
            <c:invertIfNegative val="0"/>
            <c:bubble3D val="0"/>
            <c:spPr>
              <a:solidFill>
                <a:srgbClr val="00B0F0"/>
              </a:solidFill>
              <a:ln w="19050">
                <a:solidFill>
                  <a:schemeClr val="lt1"/>
                </a:solidFill>
              </a:ln>
              <a:effectLst/>
            </c:spPr>
            <c:extLst>
              <c:ext xmlns:c16="http://schemas.microsoft.com/office/drawing/2014/chart" uri="{C3380CC4-5D6E-409C-BE32-E72D297353CC}">
                <c16:uniqueId val="{00000002-A0EE-4B41-B464-508A7B1ABF33}"/>
              </c:ext>
            </c:extLst>
          </c:dPt>
          <c:dLbls>
            <c:dLbl>
              <c:idx val="0"/>
              <c:layout>
                <c:manualLayout>
                  <c:x val="-8.2599261006785097E-3"/>
                  <c:y val="1.77264367646297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EE-4B41-B464-508A7B1ABF33}"/>
                </c:ext>
              </c:extLst>
            </c:dLbl>
            <c:spPr>
              <a:noFill/>
              <a:ln>
                <a:noFill/>
              </a:ln>
              <a:effectLst/>
            </c:spPr>
            <c:txPr>
              <a:bodyPr rot="0" spcFirstLastPara="1" vertOverflow="ellipsis" vert="horz" wrap="square" lIns="38100" tIns="19050" rIns="38100" bIns="19050" anchor="ctr" anchorCtr="0">
                <a:spAutoFit/>
              </a:bodyPr>
              <a:lstStyle/>
              <a:p>
                <a:pPr algn="ctr">
                  <a:defRPr lang="en-US"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2022'!$B$16</c:f>
              <c:strCache>
                <c:ptCount val="1"/>
                <c:pt idx="0">
                  <c:v>Licenciaturas</c:v>
                </c:pt>
              </c:strCache>
            </c:strRef>
          </c:cat>
          <c:val>
            <c:numRef>
              <c:f>'2do Trimestre 2022'!$C$16</c:f>
              <c:numCache>
                <c:formatCode>General</c:formatCode>
                <c:ptCount val="1"/>
                <c:pt idx="0">
                  <c:v>57</c:v>
                </c:pt>
              </c:numCache>
            </c:numRef>
          </c:val>
          <c:extLst>
            <c:ext xmlns:c16="http://schemas.microsoft.com/office/drawing/2014/chart" uri="{C3380CC4-5D6E-409C-BE32-E72D297353CC}">
              <c16:uniqueId val="{00000000-A0EE-4B41-B464-508A7B1ABF33}"/>
            </c:ext>
          </c:extLst>
        </c:ser>
        <c:ser>
          <c:idx val="1"/>
          <c:order val="1"/>
          <c:tx>
            <c:strRef>
              <c:f>'2do Trimestre 2022'!$D$15</c:f>
              <c:strCache>
                <c:ptCount val="1"/>
                <c:pt idx="0">
                  <c:v>META</c:v>
                </c:pt>
              </c:strCache>
            </c:strRef>
          </c:tx>
          <c:spPr>
            <a:solidFill>
              <a:schemeClr val="accent2"/>
            </a:solidFill>
            <a:ln w="19050">
              <a:solidFill>
                <a:schemeClr val="lt1"/>
              </a:solidFill>
            </a:ln>
            <a:effectLst/>
          </c:spPr>
          <c:invertIfNegative val="0"/>
          <c:cat>
            <c:strRef>
              <c:f>'2do Trimestre 2022'!$B$16</c:f>
              <c:strCache>
                <c:ptCount val="1"/>
                <c:pt idx="0">
                  <c:v>Licenciaturas</c:v>
                </c:pt>
              </c:strCache>
            </c:strRef>
          </c:cat>
          <c:val>
            <c:numRef>
              <c:f>'2do Trimestre 2022'!$D$16</c:f>
              <c:numCache>
                <c:formatCode>General</c:formatCode>
                <c:ptCount val="1"/>
                <c:pt idx="0">
                  <c:v>0</c:v>
                </c:pt>
              </c:numCache>
            </c:numRef>
          </c:val>
          <c:extLst>
            <c:ext xmlns:c16="http://schemas.microsoft.com/office/drawing/2014/chart" uri="{C3380CC4-5D6E-409C-BE32-E72D297353CC}">
              <c16:uniqueId val="{00000003-6962-425A-AFEF-A2729024C27B}"/>
            </c:ext>
          </c:extLst>
        </c:ser>
        <c:dLbls>
          <c:showLegendKey val="0"/>
          <c:showVal val="0"/>
          <c:showCatName val="0"/>
          <c:showSerName val="0"/>
          <c:showPercent val="0"/>
          <c:showBubbleSize val="0"/>
        </c:dLbls>
        <c:gapWidth val="100"/>
        <c:axId val="1667355600"/>
        <c:axId val="1667346352"/>
      </c:barChart>
      <c:catAx>
        <c:axId val="16673556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667346352"/>
        <c:crosses val="autoZero"/>
        <c:auto val="1"/>
        <c:lblAlgn val="ctr"/>
        <c:lblOffset val="100"/>
        <c:noMultiLvlLbl val="0"/>
      </c:catAx>
      <c:valAx>
        <c:axId val="166734635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1667355600"/>
        <c:crosses val="autoZero"/>
        <c:crossBetween val="between"/>
      </c:valAx>
      <c:spPr>
        <a:noFill/>
        <a:ln>
          <a:noFill/>
        </a:ln>
        <a:effectLst/>
      </c:spPr>
    </c:plotArea>
    <c:legend>
      <c:legendPos val="b"/>
      <c:layout>
        <c:manualLayout>
          <c:xMode val="edge"/>
          <c:yMode val="edge"/>
          <c:x val="4.35892768587342E-3"/>
          <c:y val="0.33081962611990456"/>
          <c:w val="0.25863078431316344"/>
          <c:h val="0.4480747295927035"/>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Formación Continua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 Docentes Becados según Eje Geográfico</a:t>
            </a:r>
            <a:endParaRPr lang="es-DO" sz="1000" b="1">
              <a:solidFill>
                <a:sysClr val="windowText" lastClr="000000"/>
              </a:solidFill>
              <a:effectLst/>
            </a:endParaRPr>
          </a:p>
          <a:p>
            <a:pPr>
              <a:defRPr sz="1000" b="1">
                <a:solidFill>
                  <a:sysClr val="windowText" lastClr="000000"/>
                </a:solidFill>
              </a:defRPr>
            </a:pPr>
            <a:r>
              <a:rPr lang="en-US" sz="1000" b="1" i="0" baseline="0">
                <a:effectLst/>
              </a:rPr>
              <a:t>Abril-Junio 2022</a:t>
            </a:r>
            <a:endParaRPr lang="es-DO" sz="1000">
              <a:effectLst/>
            </a:endParaRPr>
          </a:p>
        </c:rich>
      </c:tx>
      <c:layout>
        <c:manualLayout>
          <c:xMode val="edge"/>
          <c:yMode val="edge"/>
          <c:x val="0.15567676767676769"/>
          <c:y val="1.801801801801801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4679057009765674"/>
          <c:w val="0.98005058458601768"/>
          <c:h val="0.47302499349743443"/>
        </c:manualLayout>
      </c:layout>
      <c:pie3DChart>
        <c:varyColors val="1"/>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C-3B19-4472-8148-E3DE4535D24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E-3B19-4472-8148-E3DE4535D24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0-3B19-4472-8148-E3DE4535D247}"/>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2-3B19-4472-8148-E3DE4535D247}"/>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4-3B19-4472-8148-E3DE4535D24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2022'!$B$208:$B$212</c:f>
              <c:strCache>
                <c:ptCount val="5"/>
                <c:pt idx="0">
                  <c:v>Metropolitana</c:v>
                </c:pt>
                <c:pt idx="1">
                  <c:v>Sur</c:v>
                </c:pt>
                <c:pt idx="2">
                  <c:v>Este</c:v>
                </c:pt>
                <c:pt idx="3">
                  <c:v>Norte</c:v>
                </c:pt>
                <c:pt idx="4">
                  <c:v>Nordeste</c:v>
                </c:pt>
              </c:strCache>
            </c:strRef>
          </c:cat>
          <c:val>
            <c:numRef>
              <c:f>'2do Trimestre 2022'!$D$208:$D$212</c:f>
              <c:numCache>
                <c:formatCode>0%</c:formatCode>
                <c:ptCount val="5"/>
                <c:pt idx="0">
                  <c:v>0.43144698507989759</c:v>
                </c:pt>
                <c:pt idx="1">
                  <c:v>0.14664076984197053</c:v>
                </c:pt>
                <c:pt idx="2">
                  <c:v>0.12130308113357464</c:v>
                </c:pt>
                <c:pt idx="3">
                  <c:v>0.16685795003089962</c:v>
                </c:pt>
                <c:pt idx="4">
                  <c:v>0.13375121391365763</c:v>
                </c:pt>
              </c:numCache>
            </c:numRef>
          </c:val>
          <c:extLst>
            <c:ext xmlns:c16="http://schemas.microsoft.com/office/drawing/2014/chart" uri="{C3380CC4-5D6E-409C-BE32-E72D297353CC}">
              <c16:uniqueId val="{00000015-3B19-4472-8148-E3DE4535D247}"/>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B19-4472-8148-E3DE4535D247}"/>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B19-4472-8148-E3DE4535D247}"/>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B19-4472-8148-E3DE4535D247}"/>
                    </c:ext>
                  </c:extLst>
                </c:dPt>
                <c:dPt>
                  <c:idx val="3"/>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7-3B19-4472-8148-E3DE4535D247}"/>
                    </c:ext>
                  </c:extLst>
                </c:dPt>
                <c:dPt>
                  <c:idx val="4"/>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9-3B19-4472-8148-E3DE4535D247}"/>
                    </c:ext>
                  </c:extLst>
                </c:dPt>
                <c:dLbls>
                  <c:dLbl>
                    <c:idx val="0"/>
                    <c:layout>
                      <c:manualLayout>
                        <c:x val="-6.5104907341127741E-2"/>
                        <c:y val="-3.5516776619138823E-2"/>
                      </c:manualLayout>
                    </c:layout>
                    <c:showLegendKey val="0"/>
                    <c:showVal val="1"/>
                    <c:showCatName val="0"/>
                    <c:showSerName val="0"/>
                    <c:showPercent val="1"/>
                    <c:showBubbleSize val="0"/>
                    <c:extLst>
                      <c:ext uri="{CE6537A1-D6FC-4f65-9D91-7224C49458BB}"/>
                      <c:ext xmlns:c16="http://schemas.microsoft.com/office/drawing/2014/chart" uri="{C3380CC4-5D6E-409C-BE32-E72D297353CC}">
                        <c16:uniqueId val="{00000001-3B19-4472-8148-E3DE4535D247}"/>
                      </c:ext>
                    </c:extLst>
                  </c:dLbl>
                  <c:dLbl>
                    <c:idx val="1"/>
                    <c:layout>
                      <c:manualLayout>
                        <c:x val="-8.1224528752087813E-2"/>
                        <c:y val="-0.12051311153673358"/>
                      </c:manualLayout>
                    </c:layout>
                    <c:showLegendKey val="0"/>
                    <c:showVal val="1"/>
                    <c:showCatName val="0"/>
                    <c:showSerName val="0"/>
                    <c:showPercent val="1"/>
                    <c:showBubbleSize val="0"/>
                    <c:extLst>
                      <c:ext uri="{CE6537A1-D6FC-4f65-9D91-7224C49458BB}"/>
                      <c:ext xmlns:c16="http://schemas.microsoft.com/office/drawing/2014/chart" uri="{C3380CC4-5D6E-409C-BE32-E72D297353CC}">
                        <c16:uniqueId val="{00000003-3B19-4472-8148-E3DE4535D247}"/>
                      </c:ext>
                    </c:extLst>
                  </c:dLbl>
                  <c:dLbl>
                    <c:idx val="3"/>
                    <c:layout>
                      <c:manualLayout>
                        <c:x val="0.11815159468702775"/>
                        <c:y val="-9.9715778770896879E-2"/>
                      </c:manualLayout>
                    </c:layout>
                    <c:showLegendKey val="0"/>
                    <c:showVal val="1"/>
                    <c:showCatName val="0"/>
                    <c:showSerName val="0"/>
                    <c:showPercent val="1"/>
                    <c:showBubbleSize val="0"/>
                    <c:extLst>
                      <c:ext uri="{CE6537A1-D6FC-4f65-9D91-7224C49458BB}"/>
                      <c:ext xmlns:c16="http://schemas.microsoft.com/office/drawing/2014/chart" uri="{C3380CC4-5D6E-409C-BE32-E72D297353CC}">
                        <c16:uniqueId val="{00000007-3B19-4472-8148-E3DE4535D247}"/>
                      </c:ext>
                    </c:extLst>
                  </c:dLbl>
                  <c:dLbl>
                    <c:idx val="4"/>
                    <c:layout>
                      <c:manualLayout>
                        <c:x val="6.6114690209178359E-2"/>
                        <c:y val="-2.6305833392447565E-2"/>
                      </c:manualLayout>
                    </c:layout>
                    <c:showLegendKey val="0"/>
                    <c:showVal val="1"/>
                    <c:showCatName val="0"/>
                    <c:showSerName val="0"/>
                    <c:showPercent val="1"/>
                    <c:showBubbleSize val="0"/>
                    <c:extLst>
                      <c:ext uri="{CE6537A1-D6FC-4f65-9D91-7224C49458BB}"/>
                      <c:ext xmlns:c16="http://schemas.microsoft.com/office/drawing/2014/chart" uri="{C3380CC4-5D6E-409C-BE32-E72D297353CC}">
                        <c16:uniqueId val="{00000009-3B19-4472-8148-E3DE4535D24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'2do Trimestre 2022'!$B$208:$B$212</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2022'!$C$208:$C$212</c15:sqref>
                        </c15:formulaRef>
                      </c:ext>
                    </c:extLst>
                    <c:numCache>
                      <c:formatCode>_-* #,##0_-;\-* #,##0_-;_-* "-"??_-;_-@_-</c:formatCode>
                      <c:ptCount val="5"/>
                      <c:pt idx="0">
                        <c:v>4887</c:v>
                      </c:pt>
                      <c:pt idx="1">
                        <c:v>1661</c:v>
                      </c:pt>
                      <c:pt idx="2">
                        <c:v>1374</c:v>
                      </c:pt>
                      <c:pt idx="3">
                        <c:v>1890</c:v>
                      </c:pt>
                      <c:pt idx="4">
                        <c:v>1515</c:v>
                      </c:pt>
                    </c:numCache>
                  </c:numRef>
                </c:val>
                <c:extLst>
                  <c:ext xmlns:c16="http://schemas.microsoft.com/office/drawing/2014/chart" uri="{C3380CC4-5D6E-409C-BE32-E72D297353CC}">
                    <c16:uniqueId val="{0000000A-3B19-4472-8148-E3DE4535D247}"/>
                  </c:ext>
                </c:extLst>
              </c15:ser>
            </c15:filteredPieSeries>
          </c:ext>
        </c:extLst>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bg2">
                    <a:lumMod val="10000"/>
                  </a:schemeClr>
                </a:solidFill>
                <a:latin typeface="+mn-lt"/>
                <a:ea typeface="+mn-ea"/>
                <a:cs typeface="+mn-cs"/>
              </a:defRPr>
            </a:pPr>
            <a:r>
              <a:rPr lang="en-US" sz="1000" b="1" i="0" baseline="0">
                <a:effectLst/>
              </a:rPr>
              <a:t>Programas de Formación y Desarrollo Profesional   </a:t>
            </a:r>
            <a:endParaRPr lang="es-DO" sz="1000">
              <a:effectLst/>
            </a:endParaRPr>
          </a:p>
          <a:p>
            <a:pPr>
              <a:defRPr sz="1000" b="1">
                <a:solidFill>
                  <a:schemeClr val="bg2">
                    <a:lumMod val="10000"/>
                  </a:schemeClr>
                </a:solidFill>
              </a:defRPr>
            </a:pPr>
            <a:r>
              <a:rPr lang="en-US" sz="1000" b="1" i="0" baseline="0">
                <a:effectLst/>
              </a:rPr>
              <a:t>Total Docentes Becados por Regional</a:t>
            </a:r>
            <a:endParaRPr lang="es-DO" sz="1000">
              <a:effectLst/>
            </a:endParaRPr>
          </a:p>
          <a:p>
            <a:pPr>
              <a:defRPr sz="1000" b="1">
                <a:solidFill>
                  <a:schemeClr val="bg2">
                    <a:lumMod val="10000"/>
                  </a:schemeClr>
                </a:solidFill>
              </a:defRPr>
            </a:pPr>
            <a:r>
              <a:rPr lang="en-US" sz="1000" b="1" i="0" baseline="0">
                <a:effectLst/>
              </a:rPr>
              <a:t>Abril-Junio 2022</a:t>
            </a:r>
            <a:endParaRPr lang="es-DO" sz="1000">
              <a:effectLst/>
            </a:endParaRPr>
          </a:p>
        </c:rich>
      </c:tx>
      <c:layout>
        <c:manualLayout>
          <c:xMode val="edge"/>
          <c:yMode val="edge"/>
          <c:x val="0.28652769365367792"/>
          <c:y val="1.6112784416019408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bg2">
                  <a:lumMod val="10000"/>
                </a:schemeClr>
              </a:solidFill>
              <a:latin typeface="+mn-lt"/>
              <a:ea typeface="+mn-ea"/>
              <a:cs typeface="+mn-cs"/>
            </a:defRPr>
          </a:pPr>
          <a:endParaRPr lang="es-DO"/>
        </a:p>
      </c:txPr>
    </c:title>
    <c:autoTitleDeleted val="0"/>
    <c:plotArea>
      <c:layout>
        <c:manualLayout>
          <c:layoutTarget val="inner"/>
          <c:xMode val="edge"/>
          <c:yMode val="edge"/>
          <c:x val="0.23655040716064338"/>
          <c:y val="0.10344281901590918"/>
          <c:w val="0.72627010565986949"/>
          <c:h val="0.85710293529700365"/>
        </c:manualLayout>
      </c:layout>
      <c:barChart>
        <c:barDir val="bar"/>
        <c:grouping val="clustered"/>
        <c:varyColors val="0"/>
        <c:ser>
          <c:idx val="0"/>
          <c:order val="0"/>
          <c:tx>
            <c:strRef>
              <c:f>'2do Trimestre 2022'!$C$269:$C$270</c:f>
              <c:strCache>
                <c:ptCount val="2"/>
                <c:pt idx="0">
                  <c:v>Becas Otorgadas por Programa </c:v>
                </c:pt>
                <c:pt idx="1">
                  <c:v>Inicial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2022'!$B$271:$B$288</c:f>
              <c:strCache>
                <c:ptCount val="18"/>
                <c:pt idx="0">
                  <c:v>18 BAHORUCO</c:v>
                </c:pt>
                <c:pt idx="1">
                  <c:v>17 MONTE PLATA</c:v>
                </c:pt>
                <c:pt idx="2">
                  <c:v>16 COTUI</c:v>
                </c:pt>
                <c:pt idx="3">
                  <c:v>15 SANTO DOMINGO</c:v>
                </c:pt>
                <c:pt idx="4">
                  <c:v>14 NAGUA</c:v>
                </c:pt>
                <c:pt idx="5">
                  <c:v>13 MONTE CRISTI</c:v>
                </c:pt>
                <c:pt idx="6">
                  <c:v>12 HIGUEY</c:v>
                </c:pt>
                <c:pt idx="7">
                  <c:v>11 PUERTO PLATA</c:v>
                </c:pt>
                <c:pt idx="8">
                  <c:v>10 SANTO DOMINGO</c:v>
                </c:pt>
                <c:pt idx="9">
                  <c:v>09 MAO</c:v>
                </c:pt>
                <c:pt idx="10">
                  <c:v>08 SANTIAGO</c:v>
                </c:pt>
                <c:pt idx="11">
                  <c:v>07 SAN FRANCISCO DE MACORIS</c:v>
                </c:pt>
                <c:pt idx="12">
                  <c:v>06 LA VEGA</c:v>
                </c:pt>
                <c:pt idx="13">
                  <c:v>05 SAN PEDRO DE MACORIS</c:v>
                </c:pt>
                <c:pt idx="14">
                  <c:v>04 SAN CRISTOBAL</c:v>
                </c:pt>
                <c:pt idx="15">
                  <c:v>03 AZUA</c:v>
                </c:pt>
                <c:pt idx="16">
                  <c:v>02 SAN JUAN DE LA MAGUANA</c:v>
                </c:pt>
                <c:pt idx="17">
                  <c:v>01 BARAHONA</c:v>
                </c:pt>
              </c:strCache>
            </c:strRef>
          </c:cat>
          <c:val>
            <c:numRef>
              <c:f>'2do Trimestre 2022'!$C$271:$C$288</c:f>
              <c:numCache>
                <c:formatCode>General</c:formatCode>
                <c:ptCount val="18"/>
                <c:pt idx="0">
                  <c:v>0</c:v>
                </c:pt>
                <c:pt idx="1">
                  <c:v>0</c:v>
                </c:pt>
                <c:pt idx="2">
                  <c:v>11</c:v>
                </c:pt>
                <c:pt idx="3">
                  <c:v>6</c:v>
                </c:pt>
                <c:pt idx="4">
                  <c:v>0</c:v>
                </c:pt>
                <c:pt idx="5">
                  <c:v>0</c:v>
                </c:pt>
                <c:pt idx="6">
                  <c:v>0</c:v>
                </c:pt>
                <c:pt idx="7">
                  <c:v>0</c:v>
                </c:pt>
                <c:pt idx="8">
                  <c:v>18</c:v>
                </c:pt>
                <c:pt idx="9">
                  <c:v>0</c:v>
                </c:pt>
                <c:pt idx="10">
                  <c:v>0</c:v>
                </c:pt>
                <c:pt idx="11">
                  <c:v>0</c:v>
                </c:pt>
                <c:pt idx="12">
                  <c:v>0</c:v>
                </c:pt>
                <c:pt idx="13">
                  <c:v>0</c:v>
                </c:pt>
                <c:pt idx="14">
                  <c:v>8</c:v>
                </c:pt>
                <c:pt idx="15">
                  <c:v>0</c:v>
                </c:pt>
                <c:pt idx="16">
                  <c:v>0</c:v>
                </c:pt>
                <c:pt idx="17">
                  <c:v>14</c:v>
                </c:pt>
              </c:numCache>
            </c:numRef>
          </c:val>
          <c:extLst>
            <c:ext xmlns:c16="http://schemas.microsoft.com/office/drawing/2014/chart" uri="{C3380CC4-5D6E-409C-BE32-E72D297353CC}">
              <c16:uniqueId val="{00000000-74C9-433C-A772-DC5248EE2910}"/>
            </c:ext>
          </c:extLst>
        </c:ser>
        <c:ser>
          <c:idx val="1"/>
          <c:order val="1"/>
          <c:tx>
            <c:strRef>
              <c:f>'2do Trimestre 2022'!$D$269:$D$270</c:f>
              <c:strCache>
                <c:ptCount val="2"/>
                <c:pt idx="0">
                  <c:v>Becas Otorgadas por Programa </c:v>
                </c:pt>
                <c:pt idx="1">
                  <c:v>Continua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2022'!$B$271:$B$288</c:f>
              <c:strCache>
                <c:ptCount val="18"/>
                <c:pt idx="0">
                  <c:v>18 BAHORUCO</c:v>
                </c:pt>
                <c:pt idx="1">
                  <c:v>17 MONTE PLATA</c:v>
                </c:pt>
                <c:pt idx="2">
                  <c:v>16 COTUI</c:v>
                </c:pt>
                <c:pt idx="3">
                  <c:v>15 SANTO DOMINGO</c:v>
                </c:pt>
                <c:pt idx="4">
                  <c:v>14 NAGUA</c:v>
                </c:pt>
                <c:pt idx="5">
                  <c:v>13 MONTE CRISTI</c:v>
                </c:pt>
                <c:pt idx="6">
                  <c:v>12 HIGUEY</c:v>
                </c:pt>
                <c:pt idx="7">
                  <c:v>11 PUERTO PLATA</c:v>
                </c:pt>
                <c:pt idx="8">
                  <c:v>10 SANTO DOMINGO</c:v>
                </c:pt>
                <c:pt idx="9">
                  <c:v>09 MAO</c:v>
                </c:pt>
                <c:pt idx="10">
                  <c:v>08 SANTIAGO</c:v>
                </c:pt>
                <c:pt idx="11">
                  <c:v>07 SAN FRANCISCO DE MACORIS</c:v>
                </c:pt>
                <c:pt idx="12">
                  <c:v>06 LA VEGA</c:v>
                </c:pt>
                <c:pt idx="13">
                  <c:v>05 SAN PEDRO DE MACORIS</c:v>
                </c:pt>
                <c:pt idx="14">
                  <c:v>04 SAN CRISTOBAL</c:v>
                </c:pt>
                <c:pt idx="15">
                  <c:v>03 AZUA</c:v>
                </c:pt>
                <c:pt idx="16">
                  <c:v>02 SAN JUAN DE LA MAGUANA</c:v>
                </c:pt>
                <c:pt idx="17">
                  <c:v>01 BARAHONA</c:v>
                </c:pt>
              </c:strCache>
            </c:strRef>
          </c:cat>
          <c:val>
            <c:numRef>
              <c:f>'2do Trimestre 2022'!$D$271:$D$288</c:f>
              <c:numCache>
                <c:formatCode>General</c:formatCode>
                <c:ptCount val="18"/>
                <c:pt idx="0">
                  <c:v>657</c:v>
                </c:pt>
                <c:pt idx="1">
                  <c:v>387</c:v>
                </c:pt>
                <c:pt idx="2">
                  <c:v>365</c:v>
                </c:pt>
                <c:pt idx="3">
                  <c:v>1187</c:v>
                </c:pt>
                <c:pt idx="4">
                  <c:v>605</c:v>
                </c:pt>
                <c:pt idx="5">
                  <c:v>240</c:v>
                </c:pt>
                <c:pt idx="6">
                  <c:v>477</c:v>
                </c:pt>
                <c:pt idx="7">
                  <c:v>251</c:v>
                </c:pt>
                <c:pt idx="8">
                  <c:v>2254</c:v>
                </c:pt>
                <c:pt idx="9">
                  <c:v>262</c:v>
                </c:pt>
                <c:pt idx="10">
                  <c:v>663</c:v>
                </c:pt>
                <c:pt idx="11">
                  <c:v>474</c:v>
                </c:pt>
                <c:pt idx="12">
                  <c:v>545</c:v>
                </c:pt>
                <c:pt idx="13">
                  <c:v>897</c:v>
                </c:pt>
                <c:pt idx="14">
                  <c:v>1059</c:v>
                </c:pt>
                <c:pt idx="15">
                  <c:v>502</c:v>
                </c:pt>
                <c:pt idx="16">
                  <c:v>307</c:v>
                </c:pt>
                <c:pt idx="17">
                  <c:v>195</c:v>
                </c:pt>
              </c:numCache>
            </c:numRef>
          </c:val>
          <c:extLst>
            <c:ext xmlns:c16="http://schemas.microsoft.com/office/drawing/2014/chart" uri="{C3380CC4-5D6E-409C-BE32-E72D297353CC}">
              <c16:uniqueId val="{00000001-74C9-433C-A772-DC5248EE2910}"/>
            </c:ext>
          </c:extLst>
        </c:ser>
        <c:ser>
          <c:idx val="2"/>
          <c:order val="2"/>
          <c:tx>
            <c:strRef>
              <c:f>'2do Trimestre 2022'!$E$269:$E$270</c:f>
              <c:strCache>
                <c:ptCount val="2"/>
                <c:pt idx="0">
                  <c:v>Becas Otorgadas por Programa </c:v>
                </c:pt>
                <c:pt idx="1">
                  <c:v>Posgrado</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2022'!$B$271:$B$288</c:f>
              <c:strCache>
                <c:ptCount val="18"/>
                <c:pt idx="0">
                  <c:v>18 BAHORUCO</c:v>
                </c:pt>
                <c:pt idx="1">
                  <c:v>17 MONTE PLATA</c:v>
                </c:pt>
                <c:pt idx="2">
                  <c:v>16 COTUI</c:v>
                </c:pt>
                <c:pt idx="3">
                  <c:v>15 SANTO DOMINGO</c:v>
                </c:pt>
                <c:pt idx="4">
                  <c:v>14 NAGUA</c:v>
                </c:pt>
                <c:pt idx="5">
                  <c:v>13 MONTE CRISTI</c:v>
                </c:pt>
                <c:pt idx="6">
                  <c:v>12 HIGUEY</c:v>
                </c:pt>
                <c:pt idx="7">
                  <c:v>11 PUERTO PLATA</c:v>
                </c:pt>
                <c:pt idx="8">
                  <c:v>10 SANTO DOMINGO</c:v>
                </c:pt>
                <c:pt idx="9">
                  <c:v>09 MAO</c:v>
                </c:pt>
                <c:pt idx="10">
                  <c:v>08 SANTIAGO</c:v>
                </c:pt>
                <c:pt idx="11">
                  <c:v>07 SAN FRANCISCO DE MACORIS</c:v>
                </c:pt>
                <c:pt idx="12">
                  <c:v>06 LA VEGA</c:v>
                </c:pt>
                <c:pt idx="13">
                  <c:v>05 SAN PEDRO DE MACORIS</c:v>
                </c:pt>
                <c:pt idx="14">
                  <c:v>04 SAN CRISTOBAL</c:v>
                </c:pt>
                <c:pt idx="15">
                  <c:v>03 AZUA</c:v>
                </c:pt>
                <c:pt idx="16">
                  <c:v>02 SAN JUAN DE LA MAGUANA</c:v>
                </c:pt>
                <c:pt idx="17">
                  <c:v>01 BARAHONA</c:v>
                </c:pt>
              </c:strCache>
            </c:strRef>
          </c:cat>
          <c:val>
            <c:numRef>
              <c:f>'2do Trimestre 2022'!$E$271:$E$288</c:f>
              <c:numCache>
                <c:formatCode>General</c:formatCode>
                <c:ptCount val="18"/>
                <c:pt idx="0">
                  <c:v>0</c:v>
                </c:pt>
                <c:pt idx="1">
                  <c:v>16</c:v>
                </c:pt>
                <c:pt idx="2">
                  <c:v>0</c:v>
                </c:pt>
                <c:pt idx="3">
                  <c:v>58</c:v>
                </c:pt>
                <c:pt idx="4">
                  <c:v>0</c:v>
                </c:pt>
                <c:pt idx="5">
                  <c:v>5</c:v>
                </c:pt>
                <c:pt idx="6">
                  <c:v>34</c:v>
                </c:pt>
                <c:pt idx="7">
                  <c:v>2</c:v>
                </c:pt>
                <c:pt idx="8">
                  <c:v>51</c:v>
                </c:pt>
                <c:pt idx="9">
                  <c:v>12</c:v>
                </c:pt>
                <c:pt idx="10">
                  <c:v>28</c:v>
                </c:pt>
                <c:pt idx="11">
                  <c:v>6</c:v>
                </c:pt>
                <c:pt idx="12">
                  <c:v>0</c:v>
                </c:pt>
                <c:pt idx="13">
                  <c:v>0</c:v>
                </c:pt>
                <c:pt idx="14">
                  <c:v>57</c:v>
                </c:pt>
                <c:pt idx="15">
                  <c:v>38</c:v>
                </c:pt>
                <c:pt idx="16">
                  <c:v>0</c:v>
                </c:pt>
                <c:pt idx="17">
                  <c:v>3</c:v>
                </c:pt>
              </c:numCache>
            </c:numRef>
          </c:val>
          <c:extLst>
            <c:ext xmlns:c16="http://schemas.microsoft.com/office/drawing/2014/chart" uri="{C3380CC4-5D6E-409C-BE32-E72D297353CC}">
              <c16:uniqueId val="{00000002-74C9-433C-A772-DC5248EE2910}"/>
            </c:ext>
          </c:extLst>
        </c:ser>
        <c:dLbls>
          <c:showLegendKey val="0"/>
          <c:showVal val="0"/>
          <c:showCatName val="0"/>
          <c:showSerName val="0"/>
          <c:showPercent val="0"/>
          <c:showBubbleSize val="0"/>
        </c:dLbls>
        <c:gapWidth val="182"/>
        <c:axId val="1722842880"/>
        <c:axId val="1722847232"/>
      </c:barChart>
      <c:catAx>
        <c:axId val="1722842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1" i="0" u="none" strike="noStrike" kern="1200" baseline="0">
                <a:solidFill>
                  <a:sysClr val="windowText" lastClr="000000"/>
                </a:solidFill>
                <a:latin typeface="+mn-lt"/>
                <a:ea typeface="+mn-ea"/>
                <a:cs typeface="+mn-cs"/>
              </a:defRPr>
            </a:pPr>
            <a:endParaRPr lang="es-DO"/>
          </a:p>
        </c:txPr>
        <c:crossAx val="1722847232"/>
        <c:crosses val="autoZero"/>
        <c:auto val="1"/>
        <c:lblAlgn val="ctr"/>
        <c:lblOffset val="100"/>
        <c:noMultiLvlLbl val="0"/>
      </c:catAx>
      <c:valAx>
        <c:axId val="172284723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2880"/>
        <c:crosses val="autoZero"/>
        <c:crossBetween val="between"/>
      </c:valAx>
      <c:spPr>
        <a:noFill/>
        <a:ln>
          <a:noFill/>
        </a:ln>
        <a:effectLst/>
      </c:spPr>
    </c:plotArea>
    <c:legend>
      <c:legendPos val="b"/>
      <c:layout>
        <c:manualLayout>
          <c:xMode val="edge"/>
          <c:yMode val="edge"/>
          <c:x val="0.53679756376606758"/>
          <c:y val="0.64749736849922013"/>
          <c:w val="0.44349872131368184"/>
          <c:h val="0.1361942618187908"/>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Formación Continua- Diplomados </a:t>
            </a:r>
            <a:endParaRPr lang="es-DO" sz="1000">
              <a:effectLst/>
            </a:endParaRPr>
          </a:p>
          <a:p>
            <a:pPr>
              <a:defRPr sz="1000" b="1">
                <a:solidFill>
                  <a:sysClr val="windowText" lastClr="000000"/>
                </a:solidFill>
              </a:defRPr>
            </a:pPr>
            <a:r>
              <a:rPr lang="en-US" sz="1000" b="1" i="0" baseline="0">
                <a:effectLst/>
              </a:rPr>
              <a:t>Becas otorgadas en diplomados según área formativa</a:t>
            </a:r>
            <a:endParaRPr lang="es-DO" sz="1000">
              <a:effectLst/>
            </a:endParaRPr>
          </a:p>
          <a:p>
            <a:pPr>
              <a:defRPr sz="1000" b="1">
                <a:solidFill>
                  <a:sysClr val="windowText" lastClr="000000"/>
                </a:solidFill>
              </a:defRPr>
            </a:pPr>
            <a:r>
              <a:rPr lang="en-US" sz="1000" b="1" i="0" baseline="0">
                <a:effectLst/>
              </a:rPr>
              <a:t>Periodo abril-junio 2022</a:t>
            </a:r>
            <a:endParaRPr lang="es-DO" sz="1000">
              <a:effectLst/>
            </a:endParaRPr>
          </a:p>
          <a:p>
            <a:pPr>
              <a:defRPr sz="1000" b="1">
                <a:solidFill>
                  <a:sysClr val="windowText" lastClr="000000"/>
                </a:solidFill>
              </a:defRPr>
            </a:pPr>
            <a:endParaRPr lang="es-DO" sz="1000" b="1">
              <a:solidFill>
                <a:sysClr val="windowText" lastClr="000000"/>
              </a:solidFill>
              <a:effectLst/>
            </a:endParaRPr>
          </a:p>
        </c:rich>
      </c:tx>
      <c:layout>
        <c:manualLayout>
          <c:xMode val="edge"/>
          <c:yMode val="edge"/>
          <c:x val="0.1729553303444725"/>
          <c:y val="2.9787188763566719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1223323161159875"/>
          <c:y val="0.17423371933946893"/>
          <c:w val="0.58776676838840125"/>
          <c:h val="0.7783728708689106"/>
        </c:manualLayout>
      </c:layout>
      <c:bar3DChart>
        <c:barDir val="bar"/>
        <c:grouping val="clustered"/>
        <c:varyColors val="0"/>
        <c:ser>
          <c:idx val="0"/>
          <c:order val="0"/>
          <c:tx>
            <c:strRef>
              <c:f>'2do Trimestre 2022'!$C$63</c:f>
              <c:strCache>
                <c:ptCount val="1"/>
                <c:pt idx="0">
                  <c:v>Docentes Beneficiados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2022'!$B$64:$B$80</c:f>
              <c:strCache>
                <c:ptCount val="17"/>
                <c:pt idx="0">
                  <c:v>TIC´s Informatica</c:v>
                </c:pt>
                <c:pt idx="1">
                  <c:v>Estrategia Innovadora de la Enseñanza</c:v>
                </c:pt>
                <c:pt idx="2">
                  <c:v>Educación Inclusiva</c:v>
                </c:pt>
                <c:pt idx="3">
                  <c:v>Investigación Acción</c:v>
                </c:pt>
                <c:pt idx="4">
                  <c:v>Metodología de la Enseñanza Inglesa</c:v>
                </c:pt>
                <c:pt idx="5">
                  <c:v>Formación Metodológica</c:v>
                </c:pt>
                <c:pt idx="6">
                  <c:v>Coaching para Docentes</c:v>
                </c:pt>
                <c:pt idx="7">
                  <c:v>Evaluación por Competencias y Liderazgo</c:v>
                </c:pt>
                <c:pt idx="8">
                  <c:v>Intervención Psicopedagógica</c:v>
                </c:pt>
                <c:pt idx="9">
                  <c:v>Neurociencia Cognitiva y Pedagógica</c:v>
                </c:pt>
                <c:pt idx="10">
                  <c:v>Neurociencia Educación y Trastorno Cognitiva en la Educación</c:v>
                </c:pt>
                <c:pt idx="11">
                  <c:v>Ética y construcción ciudadana</c:v>
                </c:pt>
                <c:pt idx="12">
                  <c:v>Prevención y abordaje de la violencia</c:v>
                </c:pt>
                <c:pt idx="13">
                  <c:v>Formación Humano Religiosa</c:v>
                </c:pt>
                <c:pt idx="14">
                  <c:v>Liderazgo y desarrollo de habilidades blandas</c:v>
                </c:pt>
                <c:pt idx="15">
                  <c:v>Inglés</c:v>
                </c:pt>
                <c:pt idx="16">
                  <c:v>FSCA: Formación Situada Centrada en el Aprendizaje</c:v>
                </c:pt>
              </c:strCache>
            </c:strRef>
          </c:cat>
          <c:val>
            <c:numRef>
              <c:f>'2do Trimestre 2022'!$C$64:$C$80</c:f>
              <c:numCache>
                <c:formatCode>_-* #,##0_-;\-* #,##0_-;_-* "-"??_-;_-@_-</c:formatCode>
                <c:ptCount val="17"/>
                <c:pt idx="0">
                  <c:v>1439</c:v>
                </c:pt>
                <c:pt idx="1">
                  <c:v>140</c:v>
                </c:pt>
                <c:pt idx="2">
                  <c:v>170</c:v>
                </c:pt>
                <c:pt idx="3">
                  <c:v>90</c:v>
                </c:pt>
                <c:pt idx="4">
                  <c:v>700</c:v>
                </c:pt>
                <c:pt idx="5">
                  <c:v>120</c:v>
                </c:pt>
                <c:pt idx="6">
                  <c:v>130</c:v>
                </c:pt>
                <c:pt idx="7">
                  <c:v>530</c:v>
                </c:pt>
                <c:pt idx="8">
                  <c:v>170</c:v>
                </c:pt>
                <c:pt idx="9">
                  <c:v>200</c:v>
                </c:pt>
                <c:pt idx="10">
                  <c:v>200</c:v>
                </c:pt>
                <c:pt idx="11">
                  <c:v>110</c:v>
                </c:pt>
                <c:pt idx="12">
                  <c:v>120</c:v>
                </c:pt>
                <c:pt idx="13">
                  <c:v>120</c:v>
                </c:pt>
                <c:pt idx="14">
                  <c:v>110</c:v>
                </c:pt>
                <c:pt idx="15">
                  <c:v>700</c:v>
                </c:pt>
                <c:pt idx="16">
                  <c:v>0</c:v>
                </c:pt>
              </c:numCache>
            </c:numRef>
          </c:val>
          <c:extLst>
            <c:ext xmlns:c16="http://schemas.microsoft.com/office/drawing/2014/chart" uri="{C3380CC4-5D6E-409C-BE32-E72D297353CC}">
              <c16:uniqueId val="{00000000-EF42-46AF-9879-41A27D3B49F2}"/>
            </c:ext>
          </c:extLst>
        </c:ser>
        <c:ser>
          <c:idx val="1"/>
          <c:order val="1"/>
          <c:tx>
            <c:strRef>
              <c:f>'2do Trimestre 2022'!$D$63</c:f>
              <c:strCache>
                <c:ptCount val="1"/>
                <c:pt idx="0">
                  <c:v>% </c:v>
                </c:pt>
              </c:strCache>
            </c:strRef>
          </c:tx>
          <c:spPr>
            <a:solidFill>
              <a:schemeClr val="accent2"/>
            </a:solidFill>
            <a:ln>
              <a:noFill/>
            </a:ln>
            <a:effectLst/>
            <a:sp3d/>
          </c:spPr>
          <c:invertIfNegative val="0"/>
          <c:dLbls>
            <c:dLbl>
              <c:idx val="0"/>
              <c:layout>
                <c:manualLayout>
                  <c:x val="0.10486888293111477"/>
                  <c:y val="4.18628783069186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EF42-46AF-9879-41A27D3B49F2}"/>
                </c:ext>
              </c:extLst>
            </c:dLbl>
            <c:dLbl>
              <c:idx val="1"/>
              <c:layout>
                <c:manualLayout>
                  <c:x val="0.10861420017865452"/>
                  <c:y val="-4.1862878306920164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EF42-46AF-9879-41A27D3B49F2}"/>
                </c:ext>
              </c:extLst>
            </c:dLbl>
            <c:dLbl>
              <c:idx val="7"/>
              <c:layout>
                <c:manualLayout>
                  <c:x val="0.11235951742619432"/>
                  <c:y val="-3.8373861816550543E-17"/>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DAA7-4EBB-94D3-F8EBF6294A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2022'!$B$64:$B$80</c:f>
              <c:strCache>
                <c:ptCount val="17"/>
                <c:pt idx="0">
                  <c:v>TIC´s Informatica</c:v>
                </c:pt>
                <c:pt idx="1">
                  <c:v>Estrategia Innovadora de la Enseñanza</c:v>
                </c:pt>
                <c:pt idx="2">
                  <c:v>Educación Inclusiva</c:v>
                </c:pt>
                <c:pt idx="3">
                  <c:v>Investigación Acción</c:v>
                </c:pt>
                <c:pt idx="4">
                  <c:v>Metodología de la Enseñanza Inglesa</c:v>
                </c:pt>
                <c:pt idx="5">
                  <c:v>Formación Metodológica</c:v>
                </c:pt>
                <c:pt idx="6">
                  <c:v>Coaching para Docentes</c:v>
                </c:pt>
                <c:pt idx="7">
                  <c:v>Evaluación por Competencias y Liderazgo</c:v>
                </c:pt>
                <c:pt idx="8">
                  <c:v>Intervención Psicopedagógica</c:v>
                </c:pt>
                <c:pt idx="9">
                  <c:v>Neurociencia Cognitiva y Pedagógica</c:v>
                </c:pt>
                <c:pt idx="10">
                  <c:v>Neurociencia Educación y Trastorno Cognitiva en la Educación</c:v>
                </c:pt>
                <c:pt idx="11">
                  <c:v>Ética y construcción ciudadana</c:v>
                </c:pt>
                <c:pt idx="12">
                  <c:v>Prevención y abordaje de la violencia</c:v>
                </c:pt>
                <c:pt idx="13">
                  <c:v>Formación Humano Religiosa</c:v>
                </c:pt>
                <c:pt idx="14">
                  <c:v>Liderazgo y desarrollo de habilidades blandas</c:v>
                </c:pt>
                <c:pt idx="15">
                  <c:v>Inglés</c:v>
                </c:pt>
                <c:pt idx="16">
                  <c:v>FSCA: Formación Situada Centrada en el Aprendizaje</c:v>
                </c:pt>
              </c:strCache>
            </c:strRef>
          </c:cat>
          <c:val>
            <c:numRef>
              <c:f>'2do Trimestre 2022'!$D$64:$D$80</c:f>
              <c:numCache>
                <c:formatCode>0.00%</c:formatCode>
                <c:ptCount val="17"/>
                <c:pt idx="0">
                  <c:v>0.28500693206575561</c:v>
                </c:pt>
                <c:pt idx="1">
                  <c:v>2.772826302238067E-2</c:v>
                </c:pt>
                <c:pt idx="2">
                  <c:v>3.3670033670033669E-2</c:v>
                </c:pt>
                <c:pt idx="3">
                  <c:v>1.7825311942959002E-2</c:v>
                </c:pt>
                <c:pt idx="4">
                  <c:v>0.13864131511190333</c:v>
                </c:pt>
                <c:pt idx="5">
                  <c:v>2.3767082590612002E-2</c:v>
                </c:pt>
                <c:pt idx="6">
                  <c:v>2.5747672806496334E-2</c:v>
                </c:pt>
                <c:pt idx="7">
                  <c:v>0.10497128144186968</c:v>
                </c:pt>
                <c:pt idx="8">
                  <c:v>3.3670033670033669E-2</c:v>
                </c:pt>
                <c:pt idx="9">
                  <c:v>3.9611804317686669E-2</c:v>
                </c:pt>
                <c:pt idx="10">
                  <c:v>3.9611804317686669E-2</c:v>
                </c:pt>
                <c:pt idx="11">
                  <c:v>2.178649237472767E-2</c:v>
                </c:pt>
                <c:pt idx="12">
                  <c:v>2.3767082590612002E-2</c:v>
                </c:pt>
                <c:pt idx="13">
                  <c:v>2.3767082590612002E-2</c:v>
                </c:pt>
                <c:pt idx="14">
                  <c:v>2.178649237472767E-2</c:v>
                </c:pt>
                <c:pt idx="15">
                  <c:v>0.13864131511190333</c:v>
                </c:pt>
                <c:pt idx="16">
                  <c:v>0</c:v>
                </c:pt>
              </c:numCache>
            </c:numRef>
          </c:val>
          <c:extLst xmlns:c15="http://schemas.microsoft.com/office/drawing/2012/chart">
            <c:ext xmlns:c16="http://schemas.microsoft.com/office/drawing/2014/chart" uri="{C3380CC4-5D6E-409C-BE32-E72D297353CC}">
              <c16:uniqueId val="{0000000C-EF42-46AF-9879-41A27D3B49F2}"/>
            </c:ext>
          </c:extLst>
        </c:ser>
        <c:dLbls>
          <c:showLegendKey val="0"/>
          <c:showVal val="0"/>
          <c:showCatName val="0"/>
          <c:showSerName val="0"/>
          <c:showPercent val="0"/>
          <c:showBubbleSize val="0"/>
        </c:dLbls>
        <c:gapWidth val="150"/>
        <c:shape val="box"/>
        <c:axId val="1722844512"/>
        <c:axId val="1722853216"/>
        <c:axId val="0"/>
        <c:extLst/>
      </c:bar3DChart>
      <c:valAx>
        <c:axId val="1722853216"/>
        <c:scaling>
          <c:orientation val="minMax"/>
        </c:scaling>
        <c:delete val="1"/>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1722844512"/>
        <c:crosses val="autoZero"/>
        <c:crossBetween val="between"/>
      </c:valAx>
      <c:catAx>
        <c:axId val="1722844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DO"/>
          </a:p>
        </c:txPr>
        <c:crossAx val="17228532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Formación Continua-  Talleres, Congresos, Cursos y Seminarios </a:t>
            </a:r>
            <a:endParaRPr lang="es-DO" sz="1000">
              <a:effectLst/>
            </a:endParaRPr>
          </a:p>
          <a:p>
            <a:pPr>
              <a:defRPr sz="1000" b="1">
                <a:solidFill>
                  <a:sysClr val="windowText" lastClr="000000"/>
                </a:solidFill>
              </a:defRPr>
            </a:pPr>
            <a:r>
              <a:rPr lang="en-US" sz="1000" b="1" i="0" baseline="0">
                <a:effectLst/>
              </a:rPr>
              <a:t>Becas otorgadas según área formativa</a:t>
            </a:r>
            <a:endParaRPr lang="es-DO" sz="1000">
              <a:effectLst/>
            </a:endParaRPr>
          </a:p>
          <a:p>
            <a:pPr>
              <a:defRPr sz="1000" b="1">
                <a:solidFill>
                  <a:sysClr val="windowText" lastClr="000000"/>
                </a:solidFill>
              </a:defRPr>
            </a:pPr>
            <a:r>
              <a:rPr lang="en-US" sz="1000" b="1" i="0" baseline="0">
                <a:effectLst/>
              </a:rPr>
              <a:t>Periodo abril-junio 2022</a:t>
            </a:r>
            <a:endParaRPr lang="es-DO" sz="1000">
              <a:effectLst/>
            </a:endParaRPr>
          </a:p>
          <a:p>
            <a:pPr>
              <a:defRPr sz="1000" b="1">
                <a:solidFill>
                  <a:sysClr val="windowText" lastClr="000000"/>
                </a:solidFill>
              </a:defRPr>
            </a:pPr>
            <a:endParaRPr lang="es-DO" sz="1000" b="1">
              <a:solidFill>
                <a:sysClr val="windowText" lastClr="000000"/>
              </a:solidFill>
              <a:effectLst/>
            </a:endParaRPr>
          </a:p>
        </c:rich>
      </c:tx>
      <c:layout>
        <c:manualLayout>
          <c:xMode val="edge"/>
          <c:yMode val="edge"/>
          <c:x val="0.13179800884779594"/>
          <c:y val="1.669173375799935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9311069856105385"/>
          <c:y val="0.31120714965499752"/>
          <c:w val="0.60044441599271636"/>
          <c:h val="0.66751822727533028"/>
        </c:manualLayout>
      </c:layout>
      <c:bar3DChart>
        <c:barDir val="bar"/>
        <c:grouping val="clustered"/>
        <c:varyColors val="0"/>
        <c:ser>
          <c:idx val="0"/>
          <c:order val="0"/>
          <c:tx>
            <c:strRef>
              <c:f>'2do Trimestre 2022'!$C$88</c:f>
              <c:strCache>
                <c:ptCount val="1"/>
                <c:pt idx="0">
                  <c:v>Becas otorgadas</c:v>
                </c:pt>
              </c:strCache>
            </c:strRef>
          </c:tx>
          <c:spPr>
            <a:solidFill>
              <a:schemeClr val="accent1"/>
            </a:solidFill>
            <a:ln>
              <a:noFill/>
            </a:ln>
            <a:effectLst/>
            <a:sp3d/>
          </c:spPr>
          <c:invertIfNegative val="0"/>
          <c:dLbls>
            <c:dLbl>
              <c:idx val="0"/>
              <c:layout>
                <c:manualLayout>
                  <c:x val="-1.3852813852813979E-2"/>
                  <c:y val="-4.9180349029882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F-4892-913B-BF784A182A58}"/>
                </c:ext>
              </c:extLst>
            </c:dLbl>
            <c:dLbl>
              <c:idx val="4"/>
              <c:layout>
                <c:manualLayout>
                  <c:x val="-3.6133694670280035E-3"/>
                  <c:y val="-3.8095248483552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7F-4892-913B-BF784A182A5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2022'!$B$89:$B$93</c:f>
              <c:strCache>
                <c:ptCount val="5"/>
                <c:pt idx="0">
                  <c:v>TIC´s Informatica</c:v>
                </c:pt>
                <c:pt idx="1">
                  <c:v>Estrategia Innovadora de la Enseñanza</c:v>
                </c:pt>
                <c:pt idx="2">
                  <c:v>Legislación Educativa</c:v>
                </c:pt>
                <c:pt idx="3">
                  <c:v>Formación Docente</c:v>
                </c:pt>
                <c:pt idx="4">
                  <c:v>Rol del Educador, Orientador y Psicólogo en el CE</c:v>
                </c:pt>
              </c:strCache>
            </c:strRef>
          </c:cat>
          <c:val>
            <c:numRef>
              <c:f>'2do Trimestre 2022'!$C$89:$C$93</c:f>
              <c:numCache>
                <c:formatCode>_-* #,##0_-;\-* #,##0_-;_-* "-"??_-;_-@_-</c:formatCode>
                <c:ptCount val="5"/>
                <c:pt idx="0">
                  <c:v>3686</c:v>
                </c:pt>
                <c:pt idx="1">
                  <c:v>1138</c:v>
                </c:pt>
                <c:pt idx="2">
                  <c:v>465</c:v>
                </c:pt>
                <c:pt idx="3">
                  <c:v>250</c:v>
                </c:pt>
                <c:pt idx="4">
                  <c:v>739</c:v>
                </c:pt>
              </c:numCache>
            </c:numRef>
          </c:val>
          <c:extLst>
            <c:ext xmlns:c16="http://schemas.microsoft.com/office/drawing/2014/chart" uri="{C3380CC4-5D6E-409C-BE32-E72D297353CC}">
              <c16:uniqueId val="{00000000-EE7A-41E7-8736-D8C650FBC04C}"/>
            </c:ext>
          </c:extLst>
        </c:ser>
        <c:dLbls>
          <c:showLegendKey val="0"/>
          <c:showVal val="0"/>
          <c:showCatName val="0"/>
          <c:showSerName val="0"/>
          <c:showPercent val="0"/>
          <c:showBubbleSize val="0"/>
        </c:dLbls>
        <c:gapWidth val="355"/>
        <c:gapDepth val="172"/>
        <c:shape val="box"/>
        <c:axId val="1722845056"/>
        <c:axId val="1722854304"/>
        <c:axId val="0"/>
        <c:extLst>
          <c:ext xmlns:c15="http://schemas.microsoft.com/office/drawing/2012/chart" uri="{02D57815-91ED-43cb-92C2-25804820EDAC}">
            <c15:filteredBarSeries>
              <c15:ser>
                <c:idx val="1"/>
                <c:order val="1"/>
                <c:tx>
                  <c:strRef>
                    <c:extLst>
                      <c:ext uri="{02D57815-91ED-43cb-92C2-25804820EDAC}">
                        <c15:formulaRef>
                          <c15:sqref>'2do Trimestre 2022'!$D$88</c15:sqref>
                        </c15:formulaRef>
                      </c:ext>
                    </c:extLst>
                    <c:strCache>
                      <c:ptCount val="1"/>
                      <c:pt idx="0">
                        <c:v>% </c:v>
                      </c:pt>
                    </c:strCache>
                  </c:strRef>
                </c:tx>
                <c:spPr>
                  <a:solidFill>
                    <a:schemeClr val="accent2"/>
                  </a:solidFill>
                  <a:ln>
                    <a:noFill/>
                  </a:ln>
                  <a:effectLst/>
                  <a:sp3d/>
                </c:spPr>
                <c:invertIfNegative val="0"/>
                <c:cat>
                  <c:strRef>
                    <c:extLst>
                      <c:ext uri="{02D57815-91ED-43cb-92C2-25804820EDAC}">
                        <c15:formulaRef>
                          <c15:sqref>'2do Trimestre 2022'!$B$89:$B$93</c15:sqref>
                        </c15:formulaRef>
                      </c:ext>
                    </c:extLst>
                    <c:strCache>
                      <c:ptCount val="5"/>
                      <c:pt idx="0">
                        <c:v>TIC´s Informatica</c:v>
                      </c:pt>
                      <c:pt idx="1">
                        <c:v>Estrategia Innovadora de la Enseñanza</c:v>
                      </c:pt>
                      <c:pt idx="2">
                        <c:v>Legislación Educativa</c:v>
                      </c:pt>
                      <c:pt idx="3">
                        <c:v>Formación Docente</c:v>
                      </c:pt>
                      <c:pt idx="4">
                        <c:v>Rol del Educador, Orientador y Psicólogo en el CE</c:v>
                      </c:pt>
                    </c:strCache>
                  </c:strRef>
                </c:cat>
                <c:val>
                  <c:numRef>
                    <c:extLst>
                      <c:ext uri="{02D57815-91ED-43cb-92C2-25804820EDAC}">
                        <c15:formulaRef>
                          <c15:sqref>'2do Trimestre 2022'!$D$89:$D$93</c15:sqref>
                        </c15:formulaRef>
                      </c:ext>
                    </c:extLst>
                    <c:numCache>
                      <c:formatCode>0.00%</c:formatCode>
                      <c:ptCount val="5"/>
                      <c:pt idx="0">
                        <c:v>0.58712965912711057</c:v>
                      </c:pt>
                      <c:pt idx="1">
                        <c:v>0.18126791971965595</c:v>
                      </c:pt>
                      <c:pt idx="2">
                        <c:v>7.4068174577891055E-2</c:v>
                      </c:pt>
                      <c:pt idx="3">
                        <c:v>3.9821599235425297E-2</c:v>
                      </c:pt>
                      <c:pt idx="4">
                        <c:v>0.11771264733991717</c:v>
                      </c:pt>
                    </c:numCache>
                  </c:numRef>
                </c:val>
                <c:extLst>
                  <c:ext xmlns:c16="http://schemas.microsoft.com/office/drawing/2014/chart" uri="{C3380CC4-5D6E-409C-BE32-E72D297353CC}">
                    <c16:uniqueId val="{0000000A-EE7A-41E7-8736-D8C650FBC04C}"/>
                  </c:ext>
                </c:extLst>
              </c15:ser>
            </c15:filteredBarSeries>
          </c:ext>
        </c:extLst>
      </c:bar3DChart>
      <c:valAx>
        <c:axId val="1722854304"/>
        <c:scaling>
          <c:orientation val="minMax"/>
        </c:scaling>
        <c:delete val="1"/>
        <c:axPos val="b"/>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1722845056"/>
        <c:crosses val="autoZero"/>
        <c:crossBetween val="between"/>
      </c:valAx>
      <c:catAx>
        <c:axId val="172284505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DO"/>
          </a:p>
        </c:txPr>
        <c:crossAx val="17228543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Programas de Formación y Desarrollo Profesional   </a:t>
            </a:r>
            <a:endParaRPr lang="es-DO" sz="1000">
              <a:solidFill>
                <a:sysClr val="windowText" lastClr="000000"/>
              </a:solidFill>
              <a:effectLst/>
            </a:endParaRPr>
          </a:p>
          <a:p>
            <a:pPr>
              <a:defRPr sz="1000">
                <a:solidFill>
                  <a:sysClr val="windowText" lastClr="000000"/>
                </a:solidFill>
              </a:defRPr>
            </a:pPr>
            <a:r>
              <a:rPr lang="en-US" sz="1000" b="1" i="0" baseline="0">
                <a:solidFill>
                  <a:sysClr val="windowText" lastClr="000000"/>
                </a:solidFill>
                <a:effectLst/>
              </a:rPr>
              <a:t>Total Becas otorgadas según Eje Geográfico</a:t>
            </a:r>
            <a:endParaRPr lang="es-DO" sz="1000">
              <a:solidFill>
                <a:sysClr val="windowText" lastClr="000000"/>
              </a:solidFill>
              <a:effectLst/>
            </a:endParaRPr>
          </a:p>
          <a:p>
            <a:pPr>
              <a:defRPr sz="1000">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2022'!$B$178:$B$182</c:f>
              <c:strCache>
                <c:ptCount val="5"/>
                <c:pt idx="0">
                  <c:v>Metropolitana</c:v>
                </c:pt>
                <c:pt idx="1">
                  <c:v>Sur</c:v>
                </c:pt>
                <c:pt idx="2">
                  <c:v>Este</c:v>
                </c:pt>
                <c:pt idx="3">
                  <c:v>Norte</c:v>
                </c:pt>
                <c:pt idx="4">
                  <c:v>Nordeste</c:v>
                </c:pt>
              </c:strCache>
            </c:strRef>
          </c:cat>
          <c:val>
            <c:numRef>
              <c:f>'2do Trimestre 2022'!$C$178:$C$182</c:f>
              <c:numCache>
                <c:formatCode>_-* #,##0_-;\-* #,##0_-;_-* "-"??_-;_-@_-</c:formatCode>
                <c:ptCount val="5"/>
                <c:pt idx="0">
                  <c:v>5101</c:v>
                </c:pt>
                <c:pt idx="1">
                  <c:v>1716</c:v>
                </c:pt>
                <c:pt idx="2">
                  <c:v>1408</c:v>
                </c:pt>
                <c:pt idx="3">
                  <c:v>1943</c:v>
                </c:pt>
                <c:pt idx="4">
                  <c:v>1526</c:v>
                </c:pt>
              </c:numCache>
            </c:numRef>
          </c:val>
          <c:extLst>
            <c:ext xmlns:c16="http://schemas.microsoft.com/office/drawing/2014/chart" uri="{C3380CC4-5D6E-409C-BE32-E72D297353CC}">
              <c16:uniqueId val="{00000000-F3E0-48AD-8FAC-087086946337}"/>
            </c:ext>
          </c:extLst>
        </c:ser>
        <c:dLbls>
          <c:showLegendKey val="0"/>
          <c:showVal val="0"/>
          <c:showCatName val="0"/>
          <c:showSerName val="0"/>
          <c:showPercent val="0"/>
          <c:showBubbleSize val="0"/>
        </c:dLbls>
        <c:gapWidth val="219"/>
        <c:overlap val="-27"/>
        <c:axId val="1722840704"/>
        <c:axId val="1722848320"/>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'2do Trimestre 2022'!$B$178:$B$182</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2022'!$D$178:$D$182</c15:sqref>
                        </c15:formulaRef>
                      </c:ext>
                    </c:extLst>
                    <c:numCache>
                      <c:formatCode>0.0%</c:formatCode>
                      <c:ptCount val="5"/>
                      <c:pt idx="0">
                        <c:v>0.43620660167607322</c:v>
                      </c:pt>
                      <c:pt idx="1">
                        <c:v>0.14674191893278604</c:v>
                      </c:pt>
                      <c:pt idx="2">
                        <c:v>0.12040362579100393</c:v>
                      </c:pt>
                      <c:pt idx="3">
                        <c:v>0.16615358303403455</c:v>
                      </c:pt>
                      <c:pt idx="4">
                        <c:v>0.13049427056610227</c:v>
                      </c:pt>
                    </c:numCache>
                  </c:numRef>
                </c:val>
                <c:extLst>
                  <c:ext xmlns:c16="http://schemas.microsoft.com/office/drawing/2014/chart" uri="{C3380CC4-5D6E-409C-BE32-E72D297353CC}">
                    <c16:uniqueId val="{00000001-F3E0-48AD-8FAC-087086946337}"/>
                  </c:ext>
                </c:extLst>
              </c15:ser>
            </c15:filteredBarSeries>
          </c:ext>
        </c:extLst>
      </c:barChart>
      <c:catAx>
        <c:axId val="172284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8320"/>
        <c:crosses val="autoZero"/>
        <c:auto val="1"/>
        <c:lblAlgn val="ctr"/>
        <c:lblOffset val="100"/>
        <c:noMultiLvlLbl val="0"/>
      </c:catAx>
      <c:valAx>
        <c:axId val="172284832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07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b="1" i="0" baseline="0">
                <a:effectLst/>
              </a:rPr>
              <a:t>Formación Inicial  </a:t>
            </a:r>
            <a:endParaRPr lang="es-DO" sz="1000">
              <a:effectLst/>
            </a:endParaRPr>
          </a:p>
          <a:p>
            <a:pPr>
              <a:defRPr sz="1000">
                <a:solidFill>
                  <a:sysClr val="windowText" lastClr="000000"/>
                </a:solidFill>
              </a:defRPr>
            </a:pPr>
            <a:r>
              <a:rPr lang="en-US" sz="1000" b="1" i="0" baseline="0">
                <a:effectLst/>
              </a:rPr>
              <a:t>Docentes Becados según Eje Geográfico</a:t>
            </a:r>
            <a:endParaRPr lang="es-DO" sz="1000">
              <a:effectLst/>
            </a:endParaRPr>
          </a:p>
          <a:p>
            <a:pPr>
              <a:defRPr sz="1000">
                <a:solidFill>
                  <a:sysClr val="windowText" lastClr="000000"/>
                </a:solidFill>
              </a:defRPr>
            </a:pPr>
            <a:r>
              <a:rPr lang="en-US" sz="1000" b="1" i="0" baseline="0">
                <a:effectLst/>
              </a:rPr>
              <a:t>Abril-Junio 2022</a:t>
            </a:r>
            <a:endParaRPr lang="es-DO"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2022'!$B$193:$B$197</c:f>
              <c:strCache>
                <c:ptCount val="5"/>
                <c:pt idx="0">
                  <c:v>Metropolitana</c:v>
                </c:pt>
                <c:pt idx="1">
                  <c:v>Sur</c:v>
                </c:pt>
                <c:pt idx="2">
                  <c:v>Este</c:v>
                </c:pt>
                <c:pt idx="3">
                  <c:v>Norte</c:v>
                </c:pt>
                <c:pt idx="4">
                  <c:v>Nordeste</c:v>
                </c:pt>
              </c:strCache>
            </c:strRef>
          </c:cat>
          <c:val>
            <c:numRef>
              <c:f>'2do Trimestre 2022'!$C$193:$C$197</c:f>
              <c:numCache>
                <c:formatCode>General</c:formatCode>
                <c:ptCount val="5"/>
                <c:pt idx="0">
                  <c:v>32</c:v>
                </c:pt>
                <c:pt idx="1">
                  <c:v>14</c:v>
                </c:pt>
                <c:pt idx="2">
                  <c:v>0</c:v>
                </c:pt>
                <c:pt idx="3">
                  <c:v>0</c:v>
                </c:pt>
                <c:pt idx="4">
                  <c:v>11</c:v>
                </c:pt>
              </c:numCache>
            </c:numRef>
          </c:val>
          <c:extLst>
            <c:ext xmlns:c16="http://schemas.microsoft.com/office/drawing/2014/chart" uri="{C3380CC4-5D6E-409C-BE32-E72D297353CC}">
              <c16:uniqueId val="{00000000-256D-4CBD-9F26-C4787818C535}"/>
            </c:ext>
          </c:extLst>
        </c:ser>
        <c:dLbls>
          <c:showLegendKey val="0"/>
          <c:showVal val="0"/>
          <c:showCatName val="0"/>
          <c:showSerName val="0"/>
          <c:showPercent val="0"/>
          <c:showBubbleSize val="0"/>
        </c:dLbls>
        <c:gapWidth val="219"/>
        <c:overlap val="-27"/>
        <c:axId val="1722841248"/>
        <c:axId val="1722845600"/>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'2do Trimestre 2022'!$B$193:$B$197</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2022'!$D$193:$D$197</c15:sqref>
                        </c15:formulaRef>
                      </c:ext>
                    </c:extLst>
                    <c:numCache>
                      <c:formatCode>0.0%</c:formatCode>
                      <c:ptCount val="5"/>
                      <c:pt idx="0">
                        <c:v>0.56140350877192979</c:v>
                      </c:pt>
                      <c:pt idx="1">
                        <c:v>0.24561403508771928</c:v>
                      </c:pt>
                      <c:pt idx="2">
                        <c:v>0</c:v>
                      </c:pt>
                      <c:pt idx="3">
                        <c:v>0</c:v>
                      </c:pt>
                      <c:pt idx="4">
                        <c:v>0.19298245614035087</c:v>
                      </c:pt>
                    </c:numCache>
                  </c:numRef>
                </c:val>
                <c:extLst>
                  <c:ext xmlns:c16="http://schemas.microsoft.com/office/drawing/2014/chart" uri="{C3380CC4-5D6E-409C-BE32-E72D297353CC}">
                    <c16:uniqueId val="{00000001-256D-4CBD-9F26-C4787818C535}"/>
                  </c:ext>
                </c:extLst>
              </c15:ser>
            </c15:filteredBarSeries>
          </c:ext>
        </c:extLst>
      </c:barChart>
      <c:catAx>
        <c:axId val="172284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5600"/>
        <c:crosses val="autoZero"/>
        <c:auto val="1"/>
        <c:lblAlgn val="ctr"/>
        <c:lblOffset val="100"/>
        <c:noMultiLvlLbl val="0"/>
      </c:catAx>
      <c:valAx>
        <c:axId val="1722845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12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b="1" i="0" baseline="0">
                <a:effectLst/>
              </a:rPr>
              <a:t>Formación Continua  </a:t>
            </a:r>
            <a:endParaRPr lang="es-DO" sz="1000">
              <a:effectLst/>
            </a:endParaRPr>
          </a:p>
          <a:p>
            <a:pPr>
              <a:defRPr sz="1000">
                <a:solidFill>
                  <a:sysClr val="windowText" lastClr="000000"/>
                </a:solidFill>
              </a:defRPr>
            </a:pPr>
            <a:r>
              <a:rPr lang="en-US" sz="1000" b="1" i="0" baseline="0">
                <a:effectLst/>
              </a:rPr>
              <a:t>Docentes Becados según Eje Geográfico</a:t>
            </a:r>
            <a:endParaRPr lang="es-DO" sz="1000">
              <a:effectLst/>
            </a:endParaRPr>
          </a:p>
          <a:p>
            <a:pPr>
              <a:defRPr sz="1000">
                <a:solidFill>
                  <a:sysClr val="windowText" lastClr="000000"/>
                </a:solidFill>
              </a:defRPr>
            </a:pPr>
            <a:r>
              <a:rPr lang="en-US" sz="1000" b="1" i="0" baseline="0">
                <a:effectLst/>
              </a:rPr>
              <a:t>Abril-Junio 2022</a:t>
            </a:r>
            <a:endParaRPr lang="es-DO"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2022'!$B$208:$B$212</c:f>
              <c:strCache>
                <c:ptCount val="5"/>
                <c:pt idx="0">
                  <c:v>Metropolitana</c:v>
                </c:pt>
                <c:pt idx="1">
                  <c:v>Sur</c:v>
                </c:pt>
                <c:pt idx="2">
                  <c:v>Este</c:v>
                </c:pt>
                <c:pt idx="3">
                  <c:v>Norte</c:v>
                </c:pt>
                <c:pt idx="4">
                  <c:v>Nordeste</c:v>
                </c:pt>
              </c:strCache>
            </c:strRef>
          </c:cat>
          <c:val>
            <c:numRef>
              <c:f>'2do Trimestre 2022'!$C$208:$C$212</c:f>
              <c:numCache>
                <c:formatCode>_-* #,##0_-;\-* #,##0_-;_-* "-"??_-;_-@_-</c:formatCode>
                <c:ptCount val="5"/>
                <c:pt idx="0">
                  <c:v>4887</c:v>
                </c:pt>
                <c:pt idx="1">
                  <c:v>1661</c:v>
                </c:pt>
                <c:pt idx="2">
                  <c:v>1374</c:v>
                </c:pt>
                <c:pt idx="3">
                  <c:v>1890</c:v>
                </c:pt>
                <c:pt idx="4">
                  <c:v>1515</c:v>
                </c:pt>
              </c:numCache>
            </c:numRef>
          </c:val>
          <c:extLst>
            <c:ext xmlns:c16="http://schemas.microsoft.com/office/drawing/2014/chart" uri="{C3380CC4-5D6E-409C-BE32-E72D297353CC}">
              <c16:uniqueId val="{00000000-62DD-4989-9DA5-F5E67605363C}"/>
            </c:ext>
          </c:extLst>
        </c:ser>
        <c:dLbls>
          <c:showLegendKey val="0"/>
          <c:showVal val="0"/>
          <c:showCatName val="0"/>
          <c:showSerName val="0"/>
          <c:showPercent val="0"/>
          <c:showBubbleSize val="0"/>
        </c:dLbls>
        <c:gapWidth val="219"/>
        <c:overlap val="-27"/>
        <c:axId val="1722848864"/>
        <c:axId val="1722843968"/>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'2do Trimestre 2022'!$B$208:$B$212</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2022'!$D$208:$D$212</c15:sqref>
                        </c15:formulaRef>
                      </c:ext>
                    </c:extLst>
                    <c:numCache>
                      <c:formatCode>0%</c:formatCode>
                      <c:ptCount val="5"/>
                      <c:pt idx="0">
                        <c:v>0.43144698507989759</c:v>
                      </c:pt>
                      <c:pt idx="1">
                        <c:v>0.14664076984197053</c:v>
                      </c:pt>
                      <c:pt idx="2">
                        <c:v>0.12130308113357464</c:v>
                      </c:pt>
                      <c:pt idx="3">
                        <c:v>0.16685795003089962</c:v>
                      </c:pt>
                      <c:pt idx="4">
                        <c:v>0.13375121391365763</c:v>
                      </c:pt>
                    </c:numCache>
                  </c:numRef>
                </c:val>
                <c:extLst>
                  <c:ext xmlns:c16="http://schemas.microsoft.com/office/drawing/2014/chart" uri="{C3380CC4-5D6E-409C-BE32-E72D297353CC}">
                    <c16:uniqueId val="{00000001-62DD-4989-9DA5-F5E67605363C}"/>
                  </c:ext>
                </c:extLst>
              </c15:ser>
            </c15:filteredBarSeries>
          </c:ext>
        </c:extLst>
      </c:barChart>
      <c:catAx>
        <c:axId val="172284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3968"/>
        <c:crosses val="autoZero"/>
        <c:auto val="1"/>
        <c:lblAlgn val="ctr"/>
        <c:lblOffset val="100"/>
        <c:noMultiLvlLbl val="0"/>
      </c:catAx>
      <c:valAx>
        <c:axId val="172284396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88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b="1" i="0" baseline="0">
                <a:effectLst/>
              </a:rPr>
              <a:t>Posgrado  </a:t>
            </a:r>
            <a:endParaRPr lang="es-DO" sz="1000">
              <a:effectLst/>
            </a:endParaRPr>
          </a:p>
          <a:p>
            <a:pPr>
              <a:defRPr sz="1000">
                <a:solidFill>
                  <a:sysClr val="windowText" lastClr="000000"/>
                </a:solidFill>
              </a:defRPr>
            </a:pPr>
            <a:r>
              <a:rPr lang="en-US" sz="1000" b="1" i="0" baseline="0">
                <a:effectLst/>
              </a:rPr>
              <a:t>Docentes Becados según Eje Geográfico</a:t>
            </a:r>
            <a:endParaRPr lang="es-DO" sz="1000">
              <a:effectLst/>
            </a:endParaRPr>
          </a:p>
          <a:p>
            <a:pPr>
              <a:defRPr sz="1000">
                <a:solidFill>
                  <a:sysClr val="windowText" lastClr="000000"/>
                </a:solidFill>
              </a:defRPr>
            </a:pPr>
            <a:r>
              <a:rPr lang="en-US" sz="1000" b="1" i="0" baseline="0">
                <a:effectLst/>
              </a:rPr>
              <a:t>Abril-Junio 2022</a:t>
            </a:r>
            <a:endParaRPr lang="es-DO" sz="1000">
              <a:effectLs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DO"/>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2022'!$B$224:$B$228</c:f>
              <c:strCache>
                <c:ptCount val="5"/>
                <c:pt idx="0">
                  <c:v>Metropolitana</c:v>
                </c:pt>
                <c:pt idx="1">
                  <c:v>Sur</c:v>
                </c:pt>
                <c:pt idx="2">
                  <c:v>Este</c:v>
                </c:pt>
                <c:pt idx="3">
                  <c:v>Norte</c:v>
                </c:pt>
                <c:pt idx="4">
                  <c:v>Nordeste</c:v>
                </c:pt>
              </c:strCache>
            </c:strRef>
          </c:cat>
          <c:val>
            <c:numRef>
              <c:f>'2do Trimestre 2022'!$C$224:$C$228</c:f>
              <c:numCache>
                <c:formatCode>General</c:formatCode>
                <c:ptCount val="5"/>
                <c:pt idx="0">
                  <c:v>182</c:v>
                </c:pt>
                <c:pt idx="1">
                  <c:v>41</c:v>
                </c:pt>
                <c:pt idx="2">
                  <c:v>34</c:v>
                </c:pt>
                <c:pt idx="3">
                  <c:v>53</c:v>
                </c:pt>
                <c:pt idx="4">
                  <c:v>0</c:v>
                </c:pt>
              </c:numCache>
            </c:numRef>
          </c:val>
          <c:extLst>
            <c:ext xmlns:c16="http://schemas.microsoft.com/office/drawing/2014/chart" uri="{C3380CC4-5D6E-409C-BE32-E72D297353CC}">
              <c16:uniqueId val="{00000000-E25C-4880-A8AE-7522EFE7E352}"/>
            </c:ext>
          </c:extLst>
        </c:ser>
        <c:dLbls>
          <c:showLegendKey val="0"/>
          <c:showVal val="0"/>
          <c:showCatName val="0"/>
          <c:showSerName val="0"/>
          <c:showPercent val="0"/>
          <c:showBubbleSize val="0"/>
        </c:dLbls>
        <c:gapWidth val="219"/>
        <c:overlap val="-27"/>
        <c:axId val="1722841792"/>
        <c:axId val="1722849408"/>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'2do Trimestre 2022'!$B$224:$B$228</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2022'!$D$224:$D$228</c15:sqref>
                        </c15:formulaRef>
                      </c:ext>
                    </c:extLst>
                    <c:numCache>
                      <c:formatCode>0%</c:formatCode>
                      <c:ptCount val="5"/>
                      <c:pt idx="0">
                        <c:v>0.58709677419354833</c:v>
                      </c:pt>
                      <c:pt idx="1">
                        <c:v>0.13225806451612904</c:v>
                      </c:pt>
                      <c:pt idx="2">
                        <c:v>0.10967741935483871</c:v>
                      </c:pt>
                      <c:pt idx="3">
                        <c:v>0.17096774193548386</c:v>
                      </c:pt>
                      <c:pt idx="4">
                        <c:v>0</c:v>
                      </c:pt>
                    </c:numCache>
                  </c:numRef>
                </c:val>
                <c:extLst>
                  <c:ext xmlns:c16="http://schemas.microsoft.com/office/drawing/2014/chart" uri="{C3380CC4-5D6E-409C-BE32-E72D297353CC}">
                    <c16:uniqueId val="{00000001-E25C-4880-A8AE-7522EFE7E352}"/>
                  </c:ext>
                </c:extLst>
              </c15:ser>
            </c15:filteredBarSeries>
          </c:ext>
        </c:extLst>
      </c:barChart>
      <c:catAx>
        <c:axId val="172284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722849408"/>
        <c:crosses val="autoZero"/>
        <c:auto val="1"/>
        <c:lblAlgn val="ctr"/>
        <c:lblOffset val="100"/>
        <c:noMultiLvlLbl val="0"/>
      </c:catAx>
      <c:valAx>
        <c:axId val="1722849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1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Departamento de Posgrado</a:t>
            </a:r>
          </a:p>
          <a:p>
            <a:pPr>
              <a:defRPr sz="1000" b="1">
                <a:solidFill>
                  <a:sysClr val="windowText" lastClr="000000"/>
                </a:solidFill>
              </a:defRPr>
            </a:pPr>
            <a:r>
              <a:rPr lang="en-US" sz="1000" b="1">
                <a:solidFill>
                  <a:sysClr val="windowText" lastClr="000000"/>
                </a:solidFill>
              </a:rPr>
              <a:t>Docentes Becados vs Meta del año </a:t>
            </a:r>
            <a:endParaRPr lang="es-DO" sz="1000" b="1">
              <a:solidFill>
                <a:sysClr val="windowText" lastClr="000000"/>
              </a:solidFill>
            </a:endParaRP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22414090588201577"/>
          <c:y val="5.6980056980056983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0374567692416863"/>
          <c:y val="0.29777082488984646"/>
          <c:w val="0.82977230928154055"/>
          <c:h val="0.48222245027190197"/>
        </c:manualLayout>
      </c:layout>
      <c:barChart>
        <c:barDir val="col"/>
        <c:grouping val="clustered"/>
        <c:varyColors val="0"/>
        <c:ser>
          <c:idx val="0"/>
          <c:order val="0"/>
          <c:tx>
            <c:strRef>
              <c:f>'2do Trimestre 2022'!$B$113</c:f>
              <c:strCache>
                <c:ptCount val="1"/>
                <c:pt idx="0">
                  <c:v>Docentes Beneficiados</c:v>
                </c:pt>
              </c:strCache>
            </c:strRef>
          </c:tx>
          <c:spPr>
            <a:solidFill>
              <a:schemeClr val="accent1"/>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2022'!$A$114</c:f>
              <c:strCache>
                <c:ptCount val="1"/>
                <c:pt idx="0">
                  <c:v>Total</c:v>
                </c:pt>
              </c:strCache>
            </c:strRef>
          </c:cat>
          <c:val>
            <c:numRef>
              <c:f>'2do Trimestre 2022'!$B$114</c:f>
              <c:numCache>
                <c:formatCode>_-* #,##0_-;\-* #,##0_-;_-* "-"??_-;_-@_-</c:formatCode>
                <c:ptCount val="1"/>
                <c:pt idx="0">
                  <c:v>310</c:v>
                </c:pt>
              </c:numCache>
            </c:numRef>
          </c:val>
          <c:extLst>
            <c:ext xmlns:c16="http://schemas.microsoft.com/office/drawing/2014/chart" uri="{C3380CC4-5D6E-409C-BE32-E72D297353CC}">
              <c16:uniqueId val="{00000006-BB44-4BE5-8C87-07D240C2B132}"/>
            </c:ext>
          </c:extLst>
        </c:ser>
        <c:ser>
          <c:idx val="1"/>
          <c:order val="1"/>
          <c:tx>
            <c:strRef>
              <c:f>'2do Trimestre 2022'!$C$113</c:f>
              <c:strCache>
                <c:ptCount val="1"/>
                <c:pt idx="0">
                  <c:v>Meta</c:v>
                </c:pt>
              </c:strCache>
            </c:strRef>
          </c:tx>
          <c:spPr>
            <a:solidFill>
              <a:schemeClr val="accent2"/>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2022'!$A$114</c:f>
              <c:strCache>
                <c:ptCount val="1"/>
                <c:pt idx="0">
                  <c:v>Total</c:v>
                </c:pt>
              </c:strCache>
            </c:strRef>
          </c:cat>
          <c:val>
            <c:numRef>
              <c:f>'2do Trimestre 2022'!$C$114</c:f>
              <c:numCache>
                <c:formatCode>_-* #,##0_-;\-* #,##0_-;_-* "-"??_-;_-@_-</c:formatCode>
                <c:ptCount val="1"/>
                <c:pt idx="0">
                  <c:v>753</c:v>
                </c:pt>
              </c:numCache>
            </c:numRef>
          </c:val>
          <c:extLst>
            <c:ext xmlns:c16="http://schemas.microsoft.com/office/drawing/2014/chart" uri="{C3380CC4-5D6E-409C-BE32-E72D297353CC}">
              <c16:uniqueId val="{00000008-BB44-4BE5-8C87-07D240C2B132}"/>
            </c:ext>
          </c:extLst>
        </c:ser>
        <c:dLbls>
          <c:showLegendKey val="0"/>
          <c:showVal val="0"/>
          <c:showCatName val="0"/>
          <c:showSerName val="0"/>
          <c:showPercent val="0"/>
          <c:showBubbleSize val="0"/>
        </c:dLbls>
        <c:gapWidth val="100"/>
        <c:axId val="1722850496"/>
        <c:axId val="1722842336"/>
      </c:barChart>
      <c:catAx>
        <c:axId val="1722850496"/>
        <c:scaling>
          <c:orientation val="minMax"/>
        </c:scaling>
        <c:delete val="1"/>
        <c:axPos val="b"/>
        <c:numFmt formatCode="General" sourceLinked="1"/>
        <c:majorTickMark val="out"/>
        <c:minorTickMark val="none"/>
        <c:tickLblPos val="nextTo"/>
        <c:crossAx val="1722842336"/>
        <c:crosses val="autoZero"/>
        <c:auto val="1"/>
        <c:lblAlgn val="ctr"/>
        <c:lblOffset val="100"/>
        <c:noMultiLvlLbl val="0"/>
      </c:catAx>
      <c:valAx>
        <c:axId val="172284233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50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Programas de Formación y Desarrollo Profesional  % Becas otorgadas por Tipo de Programa</a:t>
            </a:r>
            <a:endParaRPr lang="es-DO" sz="1000">
              <a:effectLst/>
            </a:endParaRPr>
          </a:p>
          <a:p>
            <a:pPr>
              <a:defRPr sz="1000" b="1">
                <a:solidFill>
                  <a:sysClr val="windowText" lastClr="000000"/>
                </a:solidFill>
              </a:defRPr>
            </a:pPr>
            <a:r>
              <a:rPr lang="en-US" sz="1000" b="1" i="0" baseline="0">
                <a:effectLst/>
              </a:rPr>
              <a:t>Periodo abril-junio 2022</a:t>
            </a:r>
            <a:endParaRPr lang="es-DO" sz="1000">
              <a:effectLst/>
            </a:endParaRPr>
          </a:p>
          <a:p>
            <a:pPr>
              <a:defRPr sz="1000" b="1">
                <a:solidFill>
                  <a:sysClr val="windowText" lastClr="000000"/>
                </a:solidFill>
              </a:defRPr>
            </a:pPr>
            <a:endParaRPr lang="es-DO" sz="1000" b="1">
              <a:solidFill>
                <a:sysClr val="windowText" lastClr="000000"/>
              </a:solidFill>
              <a:effectLst/>
            </a:endParaRPr>
          </a:p>
        </c:rich>
      </c:tx>
      <c:layout>
        <c:manualLayout>
          <c:xMode val="edge"/>
          <c:yMode val="edge"/>
          <c:x val="0.16052261884865748"/>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6036025810874422E-2"/>
          <c:y val="0.19029666349097984"/>
          <c:w val="0.96396397418912561"/>
          <c:h val="0.43328728708766717"/>
        </c:manualLayout>
      </c:layout>
      <c:pie3DChart>
        <c:varyColors val="1"/>
        <c:ser>
          <c:idx val="1"/>
          <c:order val="1"/>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64C3-4BFF-B26A-79F046673965}"/>
              </c:ext>
            </c:extLst>
          </c:dPt>
          <c:dPt>
            <c:idx val="1"/>
            <c:bubble3D val="0"/>
            <c:explosion val="119"/>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B-B976-4CE4-AE46-613085D7BD9D}"/>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64C3-4BFF-B26A-79F046673965}"/>
              </c:ext>
            </c:extLst>
          </c:dPt>
          <c:dPt>
            <c:idx val="3"/>
            <c:bubble3D val="0"/>
            <c:explosion val="35"/>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C-B976-4CE4-AE46-613085D7BD9D}"/>
              </c:ext>
            </c:extLst>
          </c:dPt>
          <c:dLbls>
            <c:dLbl>
              <c:idx val="0"/>
              <c:layout>
                <c:manualLayout>
                  <c:x val="2.1866064590745599E-2"/>
                  <c:y val="6.241352682460674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C3-4BFF-B26A-79F046673965}"/>
                </c:ext>
              </c:extLst>
            </c:dLbl>
            <c:dLbl>
              <c:idx val="2"/>
              <c:layout>
                <c:manualLayout>
                  <c:x val="-1.9570399497652127E-2"/>
                  <c:y val="3.998599689515357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4C3-4BFF-B26A-79F046673965}"/>
                </c:ext>
              </c:extLst>
            </c:dLbl>
            <c:dLbl>
              <c:idx val="3"/>
              <c:layout>
                <c:manualLayout>
                  <c:x val="4.2446324055806471E-2"/>
                  <c:y val="-7.11618282931132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76-4CE4-AE46-613085D7BD9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f>'2do Trimestre 2022'!$B$152:$C$155</c:f>
              <c:multiLvlStrCache>
                <c:ptCount val="4"/>
                <c:lvl>
                  <c:pt idx="0">
                    <c:v>Licenciaturas</c:v>
                  </c:pt>
                  <c:pt idx="1">
                    <c:v>Diplomados, Talleres, Congresos, Cursos y Seminarios.</c:v>
                  </c:pt>
                  <c:pt idx="2">
                    <c:v>Formación Situada Centrada en el Aprendizaje (FSCA</c:v>
                  </c:pt>
                  <c:pt idx="3">
                    <c:v>Especialidades, maestrías y doctorados</c:v>
                  </c:pt>
                </c:lvl>
                <c:lvl>
                  <c:pt idx="0">
                    <c:v>Formación Inicial</c:v>
                  </c:pt>
                  <c:pt idx="1">
                    <c:v>Formación Continua</c:v>
                  </c:pt>
                  <c:pt idx="3">
                    <c:v>Posgrado</c:v>
                  </c:pt>
                </c:lvl>
              </c:multiLvlStrCache>
            </c:multiLvlStrRef>
          </c:cat>
          <c:val>
            <c:numRef>
              <c:f>'2do Trimestre 2022'!$E$152:$E$155</c:f>
              <c:numCache>
                <c:formatCode>0.0%</c:formatCode>
                <c:ptCount val="4"/>
                <c:pt idx="0">
                  <c:v>4.8742945100051305E-3</c:v>
                </c:pt>
                <c:pt idx="1">
                  <c:v>0.96861638447066867</c:v>
                </c:pt>
                <c:pt idx="2">
                  <c:v>0</c:v>
                </c:pt>
                <c:pt idx="3">
                  <c:v>2.6509321019326151E-2</c:v>
                </c:pt>
              </c:numCache>
            </c:numRef>
          </c:val>
          <c:extLst>
            <c:ext xmlns:c16="http://schemas.microsoft.com/office/drawing/2014/chart" uri="{C3380CC4-5D6E-409C-BE32-E72D297353CC}">
              <c16:uniqueId val="{0000000A-B976-4CE4-AE46-613085D7BD9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explosion val="37"/>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B976-4CE4-AE46-613085D7BD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B976-4CE4-AE46-613085D7BD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B976-4CE4-AE46-613085D7BD9D}"/>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B976-4CE4-AE46-613085D7BD9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multiLvlStrRef>
                    <c:extLst>
                      <c:ext uri="{02D57815-91ED-43cb-92C2-25804820EDAC}">
                        <c15:formulaRef>
                          <c15:sqref>'2do Trimestre 2022'!$B$152:$C$155</c15:sqref>
                        </c15:formulaRef>
                      </c:ext>
                    </c:extLst>
                    <c:multiLvlStrCache>
                      <c:ptCount val="4"/>
                      <c:lvl>
                        <c:pt idx="0">
                          <c:v>Licenciaturas</c:v>
                        </c:pt>
                        <c:pt idx="1">
                          <c:v>Diplomados, Talleres, Congresos, Cursos y Seminarios.</c:v>
                        </c:pt>
                        <c:pt idx="2">
                          <c:v>Formación Situada Centrada en el Aprendizaje (FSCA</c:v>
                        </c:pt>
                        <c:pt idx="3">
                          <c:v>Especialidades, maestrías y doctorados</c:v>
                        </c:pt>
                      </c:lvl>
                      <c:lvl>
                        <c:pt idx="0">
                          <c:v>Formación Inicial</c:v>
                        </c:pt>
                        <c:pt idx="1">
                          <c:v>Formación Continua</c:v>
                        </c:pt>
                        <c:pt idx="3">
                          <c:v>Posgrado</c:v>
                        </c:pt>
                      </c:lvl>
                    </c:multiLvlStrCache>
                  </c:multiLvlStrRef>
                </c:cat>
                <c:val>
                  <c:numRef>
                    <c:extLst>
                      <c:ext uri="{02D57815-91ED-43cb-92C2-25804820EDAC}">
                        <c15:formulaRef>
                          <c15:sqref>'2do Trimestre 2022'!$D$152:$D$155</c15:sqref>
                        </c15:formulaRef>
                      </c:ext>
                    </c:extLst>
                    <c:numCache>
                      <c:formatCode>#,##0</c:formatCode>
                      <c:ptCount val="4"/>
                      <c:pt idx="0" formatCode="General">
                        <c:v>57</c:v>
                      </c:pt>
                      <c:pt idx="1">
                        <c:v>11327</c:v>
                      </c:pt>
                      <c:pt idx="2" formatCode="General">
                        <c:v>0</c:v>
                      </c:pt>
                      <c:pt idx="3" formatCode="General">
                        <c:v>310</c:v>
                      </c:pt>
                    </c:numCache>
                  </c:numRef>
                </c:val>
                <c:extLst>
                  <c:ext xmlns:c16="http://schemas.microsoft.com/office/drawing/2014/chart" uri="{C3380CC4-5D6E-409C-BE32-E72D297353CC}">
                    <c16:uniqueId val="{00000008-B976-4CE4-AE46-613085D7BD9D}"/>
                  </c:ext>
                </c:extLst>
              </c15:ser>
            </c15:filteredPieSeries>
          </c:ext>
        </c:extLst>
      </c:pie3DChart>
      <c:spPr>
        <a:noFill/>
        <a:ln>
          <a:noFill/>
        </a:ln>
        <a:effectLst/>
      </c:spPr>
    </c:plotArea>
    <c:legend>
      <c:legendPos val="b"/>
      <c:layout>
        <c:manualLayout>
          <c:xMode val="edge"/>
          <c:yMode val="edge"/>
          <c:x val="3.1553654946824161E-2"/>
          <c:y val="0.61467152748109322"/>
          <c:w val="0.94037768592532145"/>
          <c:h val="0.38532847251890673"/>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Formación Continua- Apertura</a:t>
            </a:r>
            <a:r>
              <a:rPr lang="en-US" sz="1000" b="1" baseline="0">
                <a:solidFill>
                  <a:sysClr val="windowText" lastClr="000000"/>
                </a:solidFill>
              </a:rPr>
              <a:t> Programas</a:t>
            </a:r>
          </a:p>
          <a:p>
            <a:pPr>
              <a:defRPr sz="1000" b="1">
                <a:solidFill>
                  <a:sysClr val="windowText" lastClr="000000"/>
                </a:solidFill>
              </a:defRPr>
            </a:pPr>
            <a:r>
              <a:rPr lang="en-US" sz="1000" b="1">
                <a:solidFill>
                  <a:sysClr val="windowText" lastClr="000000"/>
                </a:solidFill>
              </a:rPr>
              <a:t>Becas otorgadas</a:t>
            </a:r>
            <a:r>
              <a:rPr lang="en-US" sz="1000" b="1" baseline="0">
                <a:solidFill>
                  <a:sysClr val="windowText" lastClr="000000"/>
                </a:solidFill>
              </a:rPr>
              <a:t> por modalidad</a:t>
            </a: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5846659167604049"/>
          <c:y val="1.843317972350230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4077882644061455"/>
          <c:y val="0.32406142145617622"/>
          <c:w val="0.73687481139758315"/>
          <c:h val="0.43227726455452914"/>
        </c:manualLayout>
      </c:layout>
      <c:barChart>
        <c:barDir val="col"/>
        <c:grouping val="clustered"/>
        <c:varyColors val="0"/>
        <c:ser>
          <c:idx val="0"/>
          <c:order val="0"/>
          <c:tx>
            <c:strRef>
              <c:f>'2do Trimestre 2022'!$C$48</c:f>
              <c:strCache>
                <c:ptCount val="1"/>
                <c:pt idx="0">
                  <c:v>Docentes Beneficiados</c:v>
                </c:pt>
              </c:strCache>
            </c:strRef>
          </c:tx>
          <c:spPr>
            <a:solidFill>
              <a:schemeClr val="accent1"/>
            </a:solidFill>
            <a:ln w="19050">
              <a:solidFill>
                <a:schemeClr val="lt1"/>
              </a:solidFill>
            </a:ln>
            <a:effectLst/>
          </c:spPr>
          <c:invertIfNegative val="0"/>
          <c:dPt>
            <c:idx val="0"/>
            <c:invertIfNegative val="0"/>
            <c:bubble3D val="0"/>
            <c:explosion val="21"/>
            <c:spPr>
              <a:solidFill>
                <a:srgbClr val="00B0F0"/>
              </a:solidFill>
              <a:ln w="19050">
                <a:solidFill>
                  <a:schemeClr val="lt1"/>
                </a:solidFill>
              </a:ln>
              <a:effectLst/>
            </c:spPr>
            <c:extLst>
              <c:ext xmlns:c16="http://schemas.microsoft.com/office/drawing/2014/chart" uri="{C3380CC4-5D6E-409C-BE32-E72D297353CC}">
                <c16:uniqueId val="{00000002-AA24-4DF1-B3E6-84652ED4F022}"/>
              </c:ext>
            </c:extLst>
          </c:dPt>
          <c:dPt>
            <c:idx val="1"/>
            <c:invertIfNegative val="0"/>
            <c:bubble3D val="0"/>
            <c:spPr>
              <a:solidFill>
                <a:srgbClr val="FF0000"/>
              </a:solidFill>
              <a:ln w="19050">
                <a:solidFill>
                  <a:schemeClr val="lt1"/>
                </a:solidFill>
              </a:ln>
              <a:effectLst/>
            </c:spPr>
            <c:extLst>
              <c:ext xmlns:c16="http://schemas.microsoft.com/office/drawing/2014/chart" uri="{C3380CC4-5D6E-409C-BE32-E72D297353CC}">
                <c16:uniqueId val="{00000004-AA24-4DF1-B3E6-84652ED4F022}"/>
              </c:ext>
            </c:extLst>
          </c:dPt>
          <c:dPt>
            <c:idx val="2"/>
            <c:invertIfNegative val="0"/>
            <c:bubble3D val="0"/>
            <c:spPr>
              <a:solidFill>
                <a:srgbClr val="00B050"/>
              </a:solidFill>
              <a:ln w="19050">
                <a:solidFill>
                  <a:schemeClr val="lt1"/>
                </a:solidFill>
              </a:ln>
              <a:effectLst/>
            </c:spPr>
            <c:extLst>
              <c:ext xmlns:c16="http://schemas.microsoft.com/office/drawing/2014/chart" uri="{C3380CC4-5D6E-409C-BE32-E72D297353CC}">
                <c16:uniqueId val="{00000003-AA24-4DF1-B3E6-84652ED4F022}"/>
              </c:ext>
            </c:extLst>
          </c:dPt>
          <c:dLbls>
            <c:dLbl>
              <c:idx val="0"/>
              <c:layout>
                <c:manualLayout>
                  <c:x val="0"/>
                  <c:y val="2.4691358024691357E-2"/>
                </c:manualLayout>
              </c:layout>
              <c:tx>
                <c:rich>
                  <a:bodyPr/>
                  <a:lstStyle/>
                  <a:p>
                    <a:fld id="{BC0A5E00-A869-4050-B41C-B9E05A363B24}" type="VALUE">
                      <a:rPr lang="en-US"/>
                      <a:pPr/>
                      <a:t>[VALOR]</a:t>
                    </a:fld>
                    <a:endParaRPr lang="es-DO"/>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A24-4DF1-B3E6-84652ED4F022}"/>
                </c:ext>
              </c:extLst>
            </c:dLbl>
            <c:dLbl>
              <c:idx val="1"/>
              <c:layout>
                <c:manualLayout>
                  <c:x val="-4.3578338808974056E-3"/>
                  <c:y val="1.523359580052484E-2"/>
                </c:manualLayout>
              </c:layout>
              <c:spPr>
                <a:solidFill>
                  <a:srgbClr val="FFC000"/>
                </a:solid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9.0492795937536938E-2"/>
                      <c:h val="4.5968309516865945E-2"/>
                    </c:manualLayout>
                  </c15:layout>
                </c:ext>
                <c:ext xmlns:c16="http://schemas.microsoft.com/office/drawing/2014/chart" uri="{C3380CC4-5D6E-409C-BE32-E72D297353CC}">
                  <c16:uniqueId val="{00000004-AA24-4DF1-B3E6-84652ED4F022}"/>
                </c:ext>
              </c:extLst>
            </c:dLbl>
            <c:dLbl>
              <c:idx val="2"/>
              <c:layout>
                <c:manualLayout>
                  <c:x val="-1.7727527463018257E-4"/>
                  <c:y val="7.4224360843783324E-2"/>
                </c:manualLayout>
              </c:layout>
              <c:tx>
                <c:rich>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fld id="{DAE9D3F9-FDE4-4B5F-856F-C43ABD9F0075}" type="VALUE">
                      <a:rPr lang="en-US">
                        <a:solidFill>
                          <a:sysClr val="windowText" lastClr="000000"/>
                        </a:solidFill>
                      </a:rPr>
                      <a:pPr>
                        <a:defRPr b="1">
                          <a:solidFill>
                            <a:sysClr val="windowText" lastClr="000000"/>
                          </a:solidFill>
                        </a:defRPr>
                      </a:pPr>
                      <a:t>[VALOR]</a:t>
                    </a:fld>
                    <a:endParaRPr lang="es-DO"/>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15:layout>
                    <c:manualLayout>
                      <c:w val="0.134247619047619"/>
                      <c:h val="0.15351790703581408"/>
                    </c:manualLayout>
                  </c15:layout>
                  <c15:dlblFieldTable/>
                  <c15:showDataLabelsRange val="0"/>
                </c:ext>
                <c:ext xmlns:c16="http://schemas.microsoft.com/office/drawing/2014/chart" uri="{C3380CC4-5D6E-409C-BE32-E72D297353CC}">
                  <c16:uniqueId val="{00000003-AA24-4DF1-B3E6-84652ED4F02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2022'!$B$49:$B$51</c:f>
              <c:strCache>
                <c:ptCount val="3"/>
                <c:pt idx="0">
                  <c:v>Diplomados</c:v>
                </c:pt>
                <c:pt idx="1">
                  <c:v>FSCA</c:v>
                </c:pt>
                <c:pt idx="2">
                  <c:v>Talleres, congresos, cursos y seminarios</c:v>
                </c:pt>
              </c:strCache>
            </c:strRef>
          </c:cat>
          <c:val>
            <c:numRef>
              <c:f>'2do Trimestre 2022'!$C$49:$C$51</c:f>
              <c:numCache>
                <c:formatCode>General</c:formatCode>
                <c:ptCount val="3"/>
                <c:pt idx="0" formatCode="_-* #,##0_-;\-* #,##0_-;_-* &quot;-&quot;??_-;_-@_-">
                  <c:v>5049</c:v>
                </c:pt>
                <c:pt idx="1">
                  <c:v>0</c:v>
                </c:pt>
                <c:pt idx="2" formatCode="_-* #,##0_-;\-* #,##0_-;_-* &quot;-&quot;??_-;_-@_-">
                  <c:v>6278</c:v>
                </c:pt>
              </c:numCache>
            </c:numRef>
          </c:val>
          <c:extLst>
            <c:ext xmlns:c16="http://schemas.microsoft.com/office/drawing/2014/chart" uri="{C3380CC4-5D6E-409C-BE32-E72D297353CC}">
              <c16:uniqueId val="{00000000-AA24-4DF1-B3E6-84652ED4F022}"/>
            </c:ext>
          </c:extLst>
        </c:ser>
        <c:dLbls>
          <c:showLegendKey val="0"/>
          <c:showVal val="0"/>
          <c:showCatName val="0"/>
          <c:showSerName val="0"/>
          <c:showPercent val="0"/>
          <c:showBubbleSize val="0"/>
        </c:dLbls>
        <c:gapWidth val="100"/>
        <c:axId val="1667346896"/>
        <c:axId val="1667347984"/>
      </c:barChart>
      <c:catAx>
        <c:axId val="16673468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667347984"/>
        <c:crosses val="autoZero"/>
        <c:auto val="1"/>
        <c:lblAlgn val="ctr"/>
        <c:lblOffset val="100"/>
        <c:noMultiLvlLbl val="0"/>
      </c:catAx>
      <c:valAx>
        <c:axId val="166734798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667346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Programas de Formación y Desarrollo Profesional </a:t>
            </a:r>
            <a:endParaRPr lang="es-DO" sz="1000">
              <a:effectLst/>
            </a:endParaRPr>
          </a:p>
          <a:p>
            <a:pPr>
              <a:defRPr sz="1000" b="1">
                <a:solidFill>
                  <a:sysClr val="windowText" lastClr="000000"/>
                </a:solidFill>
              </a:defRPr>
            </a:pPr>
            <a:r>
              <a:rPr lang="en-US" sz="1000" b="1" i="0" baseline="0">
                <a:solidFill>
                  <a:sysClr val="windowText" lastClr="000000"/>
                </a:solidFill>
                <a:effectLst/>
              </a:rPr>
              <a:t>% Docentes Becados que concluyeron la formación, por Tipo de Programa</a:t>
            </a: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6052261884865748"/>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333329550023534"/>
          <c:y val="0.27810719362203701"/>
          <c:w val="0.76216222964822877"/>
          <c:h val="0.32803976426023668"/>
        </c:manualLayout>
      </c:layout>
      <c:bar3DChart>
        <c:barDir val="col"/>
        <c:grouping val="clustered"/>
        <c:varyColors val="0"/>
        <c:ser>
          <c:idx val="1"/>
          <c:order val="1"/>
          <c:spPr>
            <a:solidFill>
              <a:srgbClr val="00B050"/>
            </a:solidFill>
            <a:ln w="25400">
              <a:solidFill>
                <a:schemeClr val="lt1"/>
              </a:solidFill>
            </a:ln>
            <a:effectLst/>
            <a:sp3d contourW="25400">
              <a:contourClr>
                <a:schemeClr val="lt1"/>
              </a:contourClr>
            </a:sp3d>
          </c:spPr>
          <c:invertIfNegative val="0"/>
          <c:dPt>
            <c:idx val="0"/>
            <c:invertIfNegative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A-EC40-452F-BBF3-3D0F0A129A70}"/>
              </c:ext>
            </c:extLst>
          </c:dPt>
          <c:dPt>
            <c:idx val="1"/>
            <c:invertIfNegative val="0"/>
            <c:bubble3D val="0"/>
            <c:explosion val="54"/>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B-EC40-452F-BBF3-3D0F0A129A70}"/>
              </c:ext>
            </c:extLst>
          </c:dPt>
          <c:dPt>
            <c:idx val="2"/>
            <c:invertIfNegative val="0"/>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9-EC40-452F-BBF3-3D0F0A129A70}"/>
              </c:ext>
            </c:extLst>
          </c:dPt>
          <c:dLbls>
            <c:dLbl>
              <c:idx val="0"/>
              <c:layout>
                <c:manualLayout>
                  <c:x val="-4.5286218263114632E-4"/>
                  <c:y val="-3.7019218751502304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40-452F-BBF3-3D0F0A129A70}"/>
                </c:ext>
              </c:extLst>
            </c:dLbl>
            <c:dLbl>
              <c:idx val="1"/>
              <c:layout>
                <c:manualLayout>
                  <c:x val="2.8828820648699474E-2"/>
                  <c:y val="-3.907203907203903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40-452F-BBF3-3D0F0A129A70}"/>
                </c:ext>
              </c:extLst>
            </c:dLbl>
            <c:dLbl>
              <c:idx val="2"/>
              <c:layout>
                <c:manualLayout>
                  <c:x val="7.6064105536183438E-2"/>
                  <c:y val="-1.076865391826012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40-452F-BBF3-3D0F0A129A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2022'!$B$165:$C$167</c15:sqref>
                  </c15:fullRef>
                  <c15:levelRef>
                    <c15:sqref>'2do Trimestre 2022'!$B$165:$B$167</c15:sqref>
                  </c15:levelRef>
                </c:ext>
              </c:extLst>
              <c:f>'2do Trimestre 2022'!$B$165:$B$167</c:f>
              <c:strCache>
                <c:ptCount val="3"/>
                <c:pt idx="0">
                  <c:v>Formación Inicial</c:v>
                </c:pt>
                <c:pt idx="1">
                  <c:v>Formación Continua</c:v>
                </c:pt>
                <c:pt idx="2">
                  <c:v>Posgrado</c:v>
                </c:pt>
              </c:strCache>
            </c:strRef>
          </c:cat>
          <c:val>
            <c:numRef>
              <c:f>'2do Trimestre 2022'!$E$165:$E$167</c:f>
              <c:numCache>
                <c:formatCode>0.0%</c:formatCode>
                <c:ptCount val="3"/>
                <c:pt idx="0" formatCode="0.00%">
                  <c:v>1.5134837644468905E-2</c:v>
                </c:pt>
                <c:pt idx="1">
                  <c:v>0.96835443037974689</c:v>
                </c:pt>
                <c:pt idx="2">
                  <c:v>1.651073197578426E-2</c:v>
                </c:pt>
              </c:numCache>
            </c:numRef>
          </c:val>
          <c:extLst>
            <c:ext xmlns:c16="http://schemas.microsoft.com/office/drawing/2014/chart" uri="{C3380CC4-5D6E-409C-BE32-E72D297353CC}">
              <c16:uniqueId val="{00000008-EC40-452F-BBF3-3D0F0A129A70}"/>
            </c:ext>
          </c:extLst>
        </c:ser>
        <c:dLbls>
          <c:showLegendKey val="0"/>
          <c:showVal val="0"/>
          <c:showCatName val="0"/>
          <c:showSerName val="0"/>
          <c:showPercent val="0"/>
          <c:showBubbleSize val="0"/>
        </c:dLbls>
        <c:gapWidth val="100"/>
        <c:shape val="box"/>
        <c:axId val="1722846144"/>
        <c:axId val="1722851040"/>
        <c:axId val="0"/>
        <c:extLst>
          <c:ext xmlns:c15="http://schemas.microsoft.com/office/drawing/2012/chart" uri="{02D57815-91ED-43cb-92C2-25804820EDAC}">
            <c15:filteredBarSeries>
              <c15:ser>
                <c:idx val="0"/>
                <c:order val="0"/>
                <c:spPr>
                  <a:solidFill>
                    <a:srgbClr val="00B0F0"/>
                  </a:solidFill>
                  <a:ln w="25400">
                    <a:solidFill>
                      <a:schemeClr val="lt1"/>
                    </a:solidFill>
                  </a:ln>
                  <a:effectLst/>
                  <a:sp3d contourW="25400">
                    <a:contourClr>
                      <a:schemeClr val="lt1"/>
                    </a:contourClr>
                  </a:sp3d>
                </c:spPr>
                <c:invertIfNegative val="0"/>
                <c:dPt>
                  <c:idx val="0"/>
                  <c:invertIfNegative val="0"/>
                  <c:bubble3D val="0"/>
                  <c:spPr>
                    <a:solidFill>
                      <a:schemeClr val="accent2">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EC40-452F-BBF3-3D0F0A129A70}"/>
                    </c:ext>
                  </c:extLst>
                </c:dPt>
                <c:dPt>
                  <c:idx val="1"/>
                  <c:invertIfNegative val="0"/>
                  <c:bubble3D val="0"/>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3-EC40-452F-BBF3-3D0F0A129A70}"/>
                    </c:ext>
                  </c:extLst>
                </c:dPt>
                <c:dPt>
                  <c:idx val="2"/>
                  <c:invertIfNegative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5-EC40-452F-BBF3-3D0F0A129A70}"/>
                    </c:ext>
                  </c:extLst>
                </c:dPt>
                <c:dLbls>
                  <c:dLbl>
                    <c:idx val="0"/>
                    <c:layout>
                      <c:manualLayout>
                        <c:x val="3.0629203198069603E-2"/>
                        <c:y val="2.59552351888417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C40-452F-BBF3-3D0F0A129A70}"/>
                      </c:ext>
                    </c:extLst>
                  </c:dLbl>
                  <c:dLbl>
                    <c:idx val="2"/>
                    <c:layout>
                      <c:manualLayout>
                        <c:x val="-2.0619984217923183E-3"/>
                        <c:y val="3.3811602926095773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EC40-452F-BBF3-3D0F0A129A7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'2do Trimestre 2022'!$B$165:$C$167</c15:sqref>
                        </c15:fullRef>
                        <c15:levelRef>
                          <c15:sqref>'2do Trimestre 2022'!$B$165:$B$167</c15:sqref>
                        </c15:levelRef>
                        <c15:formulaRef>
                          <c15:sqref>'2do Trimestre 2022'!$B$165:$B$167</c15:sqref>
                        </c15:formulaRef>
                      </c:ext>
                    </c:extLst>
                    <c:strCache>
                      <c:ptCount val="3"/>
                      <c:pt idx="0">
                        <c:v>Formación Inicial</c:v>
                      </c:pt>
                      <c:pt idx="1">
                        <c:v>Formación Continua</c:v>
                      </c:pt>
                      <c:pt idx="2">
                        <c:v>Posgrado</c:v>
                      </c:pt>
                    </c:strCache>
                  </c:strRef>
                </c:cat>
                <c:val>
                  <c:numRef>
                    <c:extLst>
                      <c:ext uri="{02D57815-91ED-43cb-92C2-25804820EDAC}">
                        <c15:formulaRef>
                          <c15:sqref>'2do Trimestre 2022'!$D$165:$D$167</c15:sqref>
                        </c15:formulaRef>
                      </c:ext>
                    </c:extLst>
                    <c:numCache>
                      <c:formatCode>_-* #,##0_-;\-* #,##0_-;_-* "-"??_-;_-@_-</c:formatCode>
                      <c:ptCount val="3"/>
                      <c:pt idx="0" formatCode="General">
                        <c:v>275</c:v>
                      </c:pt>
                      <c:pt idx="1">
                        <c:v>17595</c:v>
                      </c:pt>
                      <c:pt idx="2" formatCode="General">
                        <c:v>300</c:v>
                      </c:pt>
                    </c:numCache>
                  </c:numRef>
                </c:val>
                <c:extLst>
                  <c:ext xmlns:c16="http://schemas.microsoft.com/office/drawing/2014/chart" uri="{C3380CC4-5D6E-409C-BE32-E72D297353CC}">
                    <c16:uniqueId val="{00000006-EC40-452F-BBF3-3D0F0A129A70}"/>
                  </c:ext>
                </c:extLst>
              </c15:ser>
            </c15:filteredBarSeries>
          </c:ext>
        </c:extLst>
      </c:bar3DChart>
      <c:catAx>
        <c:axId val="17228461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722851040"/>
        <c:crosses val="autoZero"/>
        <c:auto val="1"/>
        <c:lblAlgn val="ctr"/>
        <c:lblOffset val="100"/>
        <c:noMultiLvlLbl val="0"/>
      </c:catAx>
      <c:valAx>
        <c:axId val="17228510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461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Formación Inicial - </a:t>
            </a:r>
          </a:p>
          <a:p>
            <a:pPr>
              <a:defRPr sz="1000" b="1">
                <a:solidFill>
                  <a:sysClr val="windowText" lastClr="000000"/>
                </a:solidFill>
              </a:defRPr>
            </a:pPr>
            <a:r>
              <a:rPr lang="en-US" sz="1000" b="1" i="0" baseline="0">
                <a:effectLst/>
              </a:rPr>
              <a:t>% Distribución de bachilleres becados en licenciaturas</a:t>
            </a:r>
            <a:r>
              <a:rPr lang="es-DO" sz="1000" b="1" i="0" baseline="0">
                <a:effectLst/>
              </a:rPr>
              <a:t> por</a:t>
            </a:r>
            <a:r>
              <a:rPr lang="en-US" sz="1000" b="1" i="0" baseline="0">
                <a:effectLst/>
              </a:rPr>
              <a:t> área formativa</a:t>
            </a:r>
            <a:endParaRPr lang="es-DO" sz="1000">
              <a:effectLst/>
            </a:endParaRP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9684062098620655"/>
          <c:y val="1.9093051324788782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274501591556374"/>
          <c:y val="0.29780858178011732"/>
          <c:w val="0.64839867091081704"/>
          <c:h val="0.49317474940190648"/>
        </c:manualLayout>
      </c:layout>
      <c:barChart>
        <c:barDir val="bar"/>
        <c:grouping val="clustered"/>
        <c:varyColors val="0"/>
        <c:ser>
          <c:idx val="1"/>
          <c:order val="1"/>
          <c:tx>
            <c:strRef>
              <c:f>'2do Trimestre 2022'!$D$23</c:f>
              <c:strCache>
                <c:ptCount val="1"/>
                <c:pt idx="0">
                  <c:v>% </c:v>
                </c:pt>
              </c:strCache>
            </c:strRef>
          </c:tx>
          <c:spPr>
            <a:solidFill>
              <a:schemeClr val="accent2"/>
            </a:solidFill>
            <a:ln>
              <a:noFill/>
            </a:ln>
            <a:effectLst/>
          </c:spPr>
          <c:invertIfNegative val="0"/>
          <c:dLbls>
            <c:dLbl>
              <c:idx val="0"/>
              <c:layout>
                <c:manualLayout>
                  <c:x val="0.43641835966892401"/>
                  <c:y val="1.684210154063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B5-46CF-A615-8F049FD4F3AD}"/>
                </c:ext>
              </c:extLst>
            </c:dLbl>
            <c:dLbl>
              <c:idx val="1"/>
              <c:layout>
                <c:manualLayout>
                  <c:x val="2.748031496062979E-2"/>
                  <c:y val="5.61403384687734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B5-46CF-A615-8F049FD4F3AD}"/>
                </c:ext>
              </c:extLst>
            </c:dLbl>
            <c:dLbl>
              <c:idx val="2"/>
              <c:layout>
                <c:manualLayout>
                  <c:x val="2.339783324956707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B5-46CF-A615-8F049FD4F3A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'2do Trimestre 2022'!$B$24:$B$26</c:f>
              <c:strCache>
                <c:ptCount val="3"/>
                <c:pt idx="0">
                  <c:v>Matemática</c:v>
                </c:pt>
                <c:pt idx="1">
                  <c:v>Inglés</c:v>
                </c:pt>
                <c:pt idx="2">
                  <c:v>Educación Física</c:v>
                </c:pt>
              </c:strCache>
            </c:strRef>
          </c:cat>
          <c:val>
            <c:numRef>
              <c:f>'2do Trimestre 2022'!$D$24:$D$26</c:f>
              <c:numCache>
                <c:formatCode>0.00%</c:formatCode>
                <c:ptCount val="3"/>
                <c:pt idx="0">
                  <c:v>0.42105263157894735</c:v>
                </c:pt>
                <c:pt idx="1">
                  <c:v>0.22807017543859648</c:v>
                </c:pt>
                <c:pt idx="2">
                  <c:v>0.35087719298245612</c:v>
                </c:pt>
              </c:numCache>
            </c:numRef>
          </c:val>
          <c:extLst>
            <c:ext xmlns:c16="http://schemas.microsoft.com/office/drawing/2014/chart" uri="{C3380CC4-5D6E-409C-BE32-E72D297353CC}">
              <c16:uniqueId val="{00000005-4FB5-46CF-A615-8F049FD4F3AD}"/>
            </c:ext>
          </c:extLst>
        </c:ser>
        <c:dLbls>
          <c:showLegendKey val="0"/>
          <c:showVal val="0"/>
          <c:showCatName val="0"/>
          <c:showSerName val="0"/>
          <c:showPercent val="0"/>
          <c:showBubbleSize val="0"/>
        </c:dLbls>
        <c:gapWidth val="182"/>
        <c:axId val="1722843424"/>
        <c:axId val="1722851584"/>
        <c:extLst>
          <c:ext xmlns:c15="http://schemas.microsoft.com/office/drawing/2012/chart" uri="{02D57815-91ED-43cb-92C2-25804820EDAC}">
            <c15:filteredBarSeries>
              <c15:ser>
                <c:idx val="0"/>
                <c:order val="0"/>
                <c:tx>
                  <c:strRef>
                    <c:extLst>
                      <c:ext uri="{02D57815-91ED-43cb-92C2-25804820EDAC}">
                        <c15:formulaRef>
                          <c15:sqref>'2do Trimestre 2022'!$C$23</c15:sqref>
                        </c15:formulaRef>
                      </c:ext>
                    </c:extLst>
                    <c:strCache>
                      <c:ptCount val="1"/>
                      <c:pt idx="0">
                        <c:v>Docentes Beneficiados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2022'!$B$24:$B$26</c15:sqref>
                        </c15:formulaRef>
                      </c:ext>
                    </c:extLst>
                    <c:strCache>
                      <c:ptCount val="3"/>
                      <c:pt idx="0">
                        <c:v>Matemática</c:v>
                      </c:pt>
                      <c:pt idx="1">
                        <c:v>Inglés</c:v>
                      </c:pt>
                      <c:pt idx="2">
                        <c:v>Educación Física</c:v>
                      </c:pt>
                    </c:strCache>
                  </c:strRef>
                </c:cat>
                <c:val>
                  <c:numRef>
                    <c:extLst>
                      <c:ext uri="{02D57815-91ED-43cb-92C2-25804820EDAC}">
                        <c15:formulaRef>
                          <c15:sqref>'2do Trimestre 2022'!$C$24:$C$26</c15:sqref>
                        </c15:formulaRef>
                      </c:ext>
                    </c:extLst>
                    <c:numCache>
                      <c:formatCode>General</c:formatCode>
                      <c:ptCount val="3"/>
                      <c:pt idx="0">
                        <c:v>24</c:v>
                      </c:pt>
                      <c:pt idx="1">
                        <c:v>13</c:v>
                      </c:pt>
                      <c:pt idx="2">
                        <c:v>20</c:v>
                      </c:pt>
                    </c:numCache>
                  </c:numRef>
                </c:val>
                <c:extLst>
                  <c:ext xmlns:c16="http://schemas.microsoft.com/office/drawing/2014/chart" uri="{C3380CC4-5D6E-409C-BE32-E72D297353CC}">
                    <c16:uniqueId val="{00000000-4FB5-46CF-A615-8F049FD4F3AD}"/>
                  </c:ext>
                </c:extLst>
              </c15:ser>
            </c15:filteredBarSeries>
          </c:ext>
        </c:extLst>
      </c:barChart>
      <c:catAx>
        <c:axId val="1722843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51584"/>
        <c:crosses val="autoZero"/>
        <c:auto val="1"/>
        <c:lblAlgn val="ctr"/>
        <c:lblOffset val="100"/>
        <c:noMultiLvlLbl val="0"/>
      </c:catAx>
      <c:valAx>
        <c:axId val="1722851584"/>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722843424"/>
        <c:crosses val="autoZero"/>
        <c:crossBetween val="between"/>
      </c:valAx>
      <c:spPr>
        <a:noFill/>
        <a:ln>
          <a:noFill/>
        </a:ln>
        <a:effectLst/>
      </c:spPr>
    </c:plotArea>
    <c:legend>
      <c:legendPos val="b"/>
      <c:layout>
        <c:manualLayout>
          <c:xMode val="edge"/>
          <c:yMode val="edge"/>
          <c:x val="0.51413497514938289"/>
          <c:y val="0.81569285591125928"/>
          <c:w val="7.8113028424638409E-2"/>
          <c:h val="8.2117363066842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Formación Continua- Diplomados </a:t>
            </a:r>
            <a:endParaRPr lang="es-DO" sz="1000">
              <a:effectLst/>
            </a:endParaRPr>
          </a:p>
          <a:p>
            <a:pPr>
              <a:defRPr sz="1000" b="1">
                <a:solidFill>
                  <a:sysClr val="windowText" lastClr="000000"/>
                </a:solidFill>
              </a:defRPr>
            </a:pPr>
            <a:r>
              <a:rPr lang="en-US" sz="1000" b="1" i="0" baseline="0">
                <a:effectLst/>
              </a:rPr>
              <a:t>% Becas otorgadas en diplomados según área formativa</a:t>
            </a:r>
            <a:endParaRPr lang="es-DO" sz="1000">
              <a:effectLst/>
            </a:endParaRPr>
          </a:p>
          <a:p>
            <a:pPr>
              <a:defRPr sz="1000" b="1">
                <a:solidFill>
                  <a:sysClr val="windowText" lastClr="000000"/>
                </a:solidFill>
              </a:defRPr>
            </a:pPr>
            <a:r>
              <a:rPr lang="en-US" sz="1000" b="1" i="0" baseline="0">
                <a:effectLst/>
              </a:rPr>
              <a:t>Periodo abril-junio 2022</a:t>
            </a:r>
            <a:endParaRPr lang="es-DO" sz="1000">
              <a:effectLst/>
            </a:endParaRPr>
          </a:p>
          <a:p>
            <a:pPr>
              <a:defRPr sz="1000" b="1">
                <a:solidFill>
                  <a:sysClr val="windowText" lastClr="000000"/>
                </a:solidFill>
              </a:defRPr>
            </a:pPr>
            <a:endParaRPr lang="es-DO" sz="1000" b="1">
              <a:solidFill>
                <a:sysClr val="windowText" lastClr="000000"/>
              </a:solidFill>
              <a:effectLst/>
            </a:endParaRPr>
          </a:p>
        </c:rich>
      </c:tx>
      <c:layout>
        <c:manualLayout>
          <c:xMode val="edge"/>
          <c:yMode val="edge"/>
          <c:x val="0.12772475516094395"/>
          <c:y val="2.667915859587567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41223320881382264"/>
          <c:y val="0.21212414881561018"/>
          <c:w val="0.52095033149006709"/>
          <c:h val="0.73144482032897107"/>
        </c:manualLayout>
      </c:layout>
      <c:bar3DChart>
        <c:barDir val="bar"/>
        <c:grouping val="clustered"/>
        <c:varyColors val="0"/>
        <c:ser>
          <c:idx val="1"/>
          <c:order val="1"/>
          <c:tx>
            <c:strRef>
              <c:f>'2do Trimestre 2022'!$D$63</c:f>
              <c:strCache>
                <c:ptCount val="1"/>
                <c:pt idx="0">
                  <c:v>% </c:v>
                </c:pt>
              </c:strCache>
            </c:strRef>
          </c:tx>
          <c:spPr>
            <a:solidFill>
              <a:schemeClr val="accent2"/>
            </a:solidFill>
            <a:ln>
              <a:noFill/>
            </a:ln>
            <a:effectLst/>
            <a:sp3d/>
          </c:spPr>
          <c:invertIfNegative val="0"/>
          <c:dLbls>
            <c:dLbl>
              <c:idx val="0"/>
              <c:layout>
                <c:manualLayout>
                  <c:x val="1.4981268990159185E-2"/>
                  <c:y val="4.18628783069186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00-43CF-9B50-774CD3926327}"/>
                </c:ext>
              </c:extLst>
            </c:dLbl>
            <c:dLbl>
              <c:idx val="1"/>
              <c:layout>
                <c:manualLayout>
                  <c:x val="1.4981268990159252E-2"/>
                  <c:y val="-4.1862878306920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00-43CF-9B50-774CD3926327}"/>
                </c:ext>
              </c:extLst>
            </c:dLbl>
            <c:dLbl>
              <c:idx val="7"/>
              <c:layout>
                <c:manualLayout>
                  <c:x val="2.9962537980318504E-2"/>
                  <c:y val="-8.37257566138403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8C-48EA-B707-7BFAEC9C517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'2do Trimestre 2022'!$B$64:$B$71</c:f>
              <c:strCache>
                <c:ptCount val="8"/>
                <c:pt idx="0">
                  <c:v>TIC´s Informatica</c:v>
                </c:pt>
                <c:pt idx="1">
                  <c:v>Estrategia Innovadora de la Enseñanza</c:v>
                </c:pt>
                <c:pt idx="2">
                  <c:v>Educación Inclusiva</c:v>
                </c:pt>
                <c:pt idx="3">
                  <c:v>Investigación Acción</c:v>
                </c:pt>
                <c:pt idx="4">
                  <c:v>Metodología de la Enseñanza Inglesa</c:v>
                </c:pt>
                <c:pt idx="5">
                  <c:v>Formación Metodológica</c:v>
                </c:pt>
                <c:pt idx="6">
                  <c:v>Coaching para Docentes</c:v>
                </c:pt>
                <c:pt idx="7">
                  <c:v>Evaluación por Competencias y Liderazgo</c:v>
                </c:pt>
              </c:strCache>
            </c:strRef>
          </c:cat>
          <c:val>
            <c:numRef>
              <c:f>'2do Trimestre 2022'!$D$64:$D$71</c:f>
              <c:numCache>
                <c:formatCode>0.00%</c:formatCode>
                <c:ptCount val="8"/>
                <c:pt idx="0">
                  <c:v>0.28500693206575561</c:v>
                </c:pt>
                <c:pt idx="1">
                  <c:v>2.772826302238067E-2</c:v>
                </c:pt>
                <c:pt idx="2">
                  <c:v>3.3670033670033669E-2</c:v>
                </c:pt>
                <c:pt idx="3">
                  <c:v>1.7825311942959002E-2</c:v>
                </c:pt>
                <c:pt idx="4">
                  <c:v>0.13864131511190333</c:v>
                </c:pt>
                <c:pt idx="5">
                  <c:v>2.3767082590612002E-2</c:v>
                </c:pt>
                <c:pt idx="6">
                  <c:v>2.5747672806496334E-2</c:v>
                </c:pt>
                <c:pt idx="7">
                  <c:v>0.10497128144186968</c:v>
                </c:pt>
              </c:numCache>
            </c:numRef>
          </c:val>
          <c:extLst>
            <c:ext xmlns:c16="http://schemas.microsoft.com/office/drawing/2014/chart" uri="{C3380CC4-5D6E-409C-BE32-E72D297353CC}">
              <c16:uniqueId val="{0000000A-5100-43CF-9B50-774CD3926327}"/>
            </c:ext>
          </c:extLst>
        </c:ser>
        <c:dLbls>
          <c:showLegendKey val="0"/>
          <c:showVal val="0"/>
          <c:showCatName val="0"/>
          <c:showSerName val="0"/>
          <c:showPercent val="0"/>
          <c:showBubbleSize val="0"/>
        </c:dLbls>
        <c:gapWidth val="150"/>
        <c:shape val="box"/>
        <c:axId val="1725729104"/>
        <c:axId val="1725724752"/>
        <c:axId val="0"/>
        <c:extLst>
          <c:ext xmlns:c15="http://schemas.microsoft.com/office/drawing/2012/chart" uri="{02D57815-91ED-43cb-92C2-25804820EDAC}">
            <c15:filteredBarSeries>
              <c15:ser>
                <c:idx val="0"/>
                <c:order val="0"/>
                <c:tx>
                  <c:strRef>
                    <c:extLst>
                      <c:ext uri="{02D57815-91ED-43cb-92C2-25804820EDAC}">
                        <c15:formulaRef>
                          <c15:sqref>'2do Trimestre 2022'!$C$63</c15:sqref>
                        </c15:formulaRef>
                      </c:ext>
                    </c:extLst>
                    <c:strCache>
                      <c:ptCount val="1"/>
                      <c:pt idx="0">
                        <c:v>Docentes Beneficiados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2022'!$B$64:$B$71</c15:sqref>
                        </c15:formulaRef>
                      </c:ext>
                    </c:extLst>
                    <c:strCache>
                      <c:ptCount val="8"/>
                      <c:pt idx="0">
                        <c:v>TIC´s Informatica</c:v>
                      </c:pt>
                      <c:pt idx="1">
                        <c:v>Estrategia Innovadora de la Enseñanza</c:v>
                      </c:pt>
                      <c:pt idx="2">
                        <c:v>Educación Inclusiva</c:v>
                      </c:pt>
                      <c:pt idx="3">
                        <c:v>Investigación Acción</c:v>
                      </c:pt>
                      <c:pt idx="4">
                        <c:v>Metodología de la Enseñanza Inglesa</c:v>
                      </c:pt>
                      <c:pt idx="5">
                        <c:v>Formación Metodológica</c:v>
                      </c:pt>
                      <c:pt idx="6">
                        <c:v>Coaching para Docentes</c:v>
                      </c:pt>
                      <c:pt idx="7">
                        <c:v>Evaluación por Competencias y Liderazgo</c:v>
                      </c:pt>
                    </c:strCache>
                  </c:strRef>
                </c:cat>
                <c:val>
                  <c:numRef>
                    <c:extLst>
                      <c:ext uri="{02D57815-91ED-43cb-92C2-25804820EDAC}">
                        <c15:formulaRef>
                          <c15:sqref>'2do Trimestre 2022'!$C$64:$C$71</c15:sqref>
                        </c15:formulaRef>
                      </c:ext>
                    </c:extLst>
                    <c:numCache>
                      <c:formatCode>_-* #,##0_-;\-* #,##0_-;_-* "-"??_-;_-@_-</c:formatCode>
                      <c:ptCount val="8"/>
                      <c:pt idx="0">
                        <c:v>1439</c:v>
                      </c:pt>
                      <c:pt idx="1">
                        <c:v>140</c:v>
                      </c:pt>
                      <c:pt idx="2">
                        <c:v>170</c:v>
                      </c:pt>
                      <c:pt idx="3">
                        <c:v>90</c:v>
                      </c:pt>
                      <c:pt idx="4">
                        <c:v>700</c:v>
                      </c:pt>
                      <c:pt idx="5">
                        <c:v>120</c:v>
                      </c:pt>
                      <c:pt idx="6">
                        <c:v>130</c:v>
                      </c:pt>
                      <c:pt idx="7">
                        <c:v>530</c:v>
                      </c:pt>
                    </c:numCache>
                  </c:numRef>
                </c:val>
                <c:extLst>
                  <c:ext xmlns:c16="http://schemas.microsoft.com/office/drawing/2014/chart" uri="{C3380CC4-5D6E-409C-BE32-E72D297353CC}">
                    <c16:uniqueId val="{00000000-5100-43CF-9B50-774CD3926327}"/>
                  </c:ext>
                </c:extLst>
              </c15:ser>
            </c15:filteredBarSeries>
          </c:ext>
        </c:extLst>
      </c:bar3DChart>
      <c:valAx>
        <c:axId val="1725724752"/>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725729104"/>
        <c:crosses val="autoZero"/>
        <c:crossBetween val="between"/>
      </c:valAx>
      <c:catAx>
        <c:axId val="1725729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DO"/>
          </a:p>
        </c:txPr>
        <c:crossAx val="172572475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Formación Continua-  Talleres, Congresos, Cursos y Seminarios </a:t>
            </a:r>
            <a:endParaRPr lang="es-DO" sz="1000">
              <a:effectLst/>
            </a:endParaRPr>
          </a:p>
          <a:p>
            <a:pPr>
              <a:defRPr sz="1000" b="1">
                <a:solidFill>
                  <a:sysClr val="windowText" lastClr="000000"/>
                </a:solidFill>
              </a:defRPr>
            </a:pPr>
            <a:r>
              <a:rPr lang="en-US" sz="1000" b="1" i="0" baseline="0">
                <a:effectLst/>
              </a:rPr>
              <a:t>Becas otorgadas según área formativa</a:t>
            </a:r>
            <a:endParaRPr lang="es-DO" sz="1000">
              <a:effectLst/>
            </a:endParaRPr>
          </a:p>
          <a:p>
            <a:pPr>
              <a:defRPr sz="1000" b="1">
                <a:solidFill>
                  <a:sysClr val="windowText" lastClr="000000"/>
                </a:solidFill>
              </a:defRPr>
            </a:pPr>
            <a:r>
              <a:rPr lang="en-US" sz="1000" b="1" i="0" baseline="0">
                <a:effectLst/>
              </a:rPr>
              <a:t>Periodo abril-junio 2022</a:t>
            </a:r>
            <a:endParaRPr lang="es-DO" sz="1000">
              <a:effectLst/>
            </a:endParaRPr>
          </a:p>
          <a:p>
            <a:pPr>
              <a:defRPr sz="1000" b="1">
                <a:solidFill>
                  <a:sysClr val="windowText" lastClr="000000"/>
                </a:solidFill>
              </a:defRPr>
            </a:pPr>
            <a:endParaRPr lang="es-DO" sz="1000" b="1">
              <a:solidFill>
                <a:sysClr val="windowText" lastClr="000000"/>
              </a:solidFill>
              <a:effectLst/>
            </a:endParaRPr>
          </a:p>
        </c:rich>
      </c:tx>
      <c:layout>
        <c:manualLayout>
          <c:xMode val="edge"/>
          <c:yMode val="edge"/>
          <c:x val="0.13179800884779594"/>
          <c:y val="1.669173375799935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8227059015996984"/>
          <c:y val="0.30155773211275422"/>
          <c:w val="0.61128452439380032"/>
          <c:h val="0.69844226788724584"/>
        </c:manualLayout>
      </c:layout>
      <c:bar3DChart>
        <c:barDir val="bar"/>
        <c:grouping val="clustered"/>
        <c:varyColors val="0"/>
        <c:ser>
          <c:idx val="1"/>
          <c:order val="1"/>
          <c:tx>
            <c:strRef>
              <c:f>'2do Trimestre 2022'!$D$88</c:f>
              <c:strCache>
                <c:ptCount val="1"/>
                <c:pt idx="0">
                  <c:v>% </c:v>
                </c:pt>
              </c:strCache>
            </c:strRef>
          </c:tx>
          <c:spPr>
            <a:solidFill>
              <a:schemeClr val="accent2"/>
            </a:solidFill>
            <a:ln>
              <a:noFill/>
            </a:ln>
            <a:effectLst/>
            <a:sp3d/>
          </c:spPr>
          <c:invertIfNegative val="0"/>
          <c:dLbls>
            <c:dLbl>
              <c:idx val="0"/>
              <c:layout>
                <c:manualLayout>
                  <c:x val="-4.0600615979913077E-3"/>
                  <c:y val="-5.55171457226384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2D-4B1C-ACD0-973CDAB83627}"/>
                </c:ext>
              </c:extLst>
            </c:dLbl>
            <c:dLbl>
              <c:idx val="1"/>
              <c:layout>
                <c:manualLayout>
                  <c:x val="8.6251413695239317E-3"/>
                  <c:y val="-1.51089410766885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2D-4B1C-ACD0-973CDAB8362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'2do Trimestre 2022'!$B$89:$B$93</c:f>
              <c:strCache>
                <c:ptCount val="5"/>
                <c:pt idx="0">
                  <c:v>TIC´s Informatica</c:v>
                </c:pt>
                <c:pt idx="1">
                  <c:v>Estrategia Innovadora de la Enseñanza</c:v>
                </c:pt>
                <c:pt idx="2">
                  <c:v>Legislación Educativa</c:v>
                </c:pt>
                <c:pt idx="3">
                  <c:v>Formación Docente</c:v>
                </c:pt>
                <c:pt idx="4">
                  <c:v>Rol del Educador, Orientador y Psicólogo en el CE</c:v>
                </c:pt>
              </c:strCache>
            </c:strRef>
          </c:cat>
          <c:val>
            <c:numRef>
              <c:f>'2do Trimestre 2022'!$D$89:$D$93</c:f>
              <c:numCache>
                <c:formatCode>0.00%</c:formatCode>
                <c:ptCount val="5"/>
                <c:pt idx="0">
                  <c:v>0.58712965912711057</c:v>
                </c:pt>
                <c:pt idx="1">
                  <c:v>0.18126791971965595</c:v>
                </c:pt>
                <c:pt idx="2">
                  <c:v>7.4068174577891055E-2</c:v>
                </c:pt>
                <c:pt idx="3">
                  <c:v>3.9821599235425297E-2</c:v>
                </c:pt>
                <c:pt idx="4">
                  <c:v>0.11771264733991717</c:v>
                </c:pt>
              </c:numCache>
            </c:numRef>
          </c:val>
          <c:extLst>
            <c:ext xmlns:c16="http://schemas.microsoft.com/office/drawing/2014/chart" uri="{C3380CC4-5D6E-409C-BE32-E72D297353CC}">
              <c16:uniqueId val="{00000004-9B2D-4B1C-ACD0-973CDAB83627}"/>
            </c:ext>
          </c:extLst>
        </c:ser>
        <c:dLbls>
          <c:showLegendKey val="0"/>
          <c:showVal val="0"/>
          <c:showCatName val="0"/>
          <c:showSerName val="0"/>
          <c:showPercent val="0"/>
          <c:showBubbleSize val="0"/>
        </c:dLbls>
        <c:gapWidth val="355"/>
        <c:gapDepth val="172"/>
        <c:shape val="box"/>
        <c:axId val="1725731824"/>
        <c:axId val="1725722032"/>
        <c:axId val="0"/>
        <c:extLst>
          <c:ext xmlns:c15="http://schemas.microsoft.com/office/drawing/2012/chart" uri="{02D57815-91ED-43cb-92C2-25804820EDAC}">
            <c15:filteredBarSeries>
              <c15:ser>
                <c:idx val="0"/>
                <c:order val="0"/>
                <c:tx>
                  <c:strRef>
                    <c:extLst>
                      <c:ext uri="{02D57815-91ED-43cb-92C2-25804820EDAC}">
                        <c15:formulaRef>
                          <c15:sqref>'2do Trimestre 2022'!$C$88</c15:sqref>
                        </c15:formulaRef>
                      </c:ext>
                    </c:extLst>
                    <c:strCache>
                      <c:ptCount val="1"/>
                      <c:pt idx="0">
                        <c:v>Becas otorgadas</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2022'!$B$89:$B$93</c15:sqref>
                        </c15:formulaRef>
                      </c:ext>
                    </c:extLst>
                    <c:strCache>
                      <c:ptCount val="5"/>
                      <c:pt idx="0">
                        <c:v>TIC´s Informatica</c:v>
                      </c:pt>
                      <c:pt idx="1">
                        <c:v>Estrategia Innovadora de la Enseñanza</c:v>
                      </c:pt>
                      <c:pt idx="2">
                        <c:v>Legislación Educativa</c:v>
                      </c:pt>
                      <c:pt idx="3">
                        <c:v>Formación Docente</c:v>
                      </c:pt>
                      <c:pt idx="4">
                        <c:v>Rol del Educador, Orientador y Psicólogo en el CE</c:v>
                      </c:pt>
                    </c:strCache>
                  </c:strRef>
                </c:cat>
                <c:val>
                  <c:numRef>
                    <c:extLst>
                      <c:ext uri="{02D57815-91ED-43cb-92C2-25804820EDAC}">
                        <c15:formulaRef>
                          <c15:sqref>'2do Trimestre 2022'!$C$89:$C$93</c15:sqref>
                        </c15:formulaRef>
                      </c:ext>
                    </c:extLst>
                    <c:numCache>
                      <c:formatCode>_-* #,##0_-;\-* #,##0_-;_-* "-"??_-;_-@_-</c:formatCode>
                      <c:ptCount val="5"/>
                      <c:pt idx="0">
                        <c:v>3686</c:v>
                      </c:pt>
                      <c:pt idx="1">
                        <c:v>1138</c:v>
                      </c:pt>
                      <c:pt idx="2">
                        <c:v>465</c:v>
                      </c:pt>
                      <c:pt idx="3">
                        <c:v>250</c:v>
                      </c:pt>
                      <c:pt idx="4">
                        <c:v>739</c:v>
                      </c:pt>
                    </c:numCache>
                  </c:numRef>
                </c:val>
                <c:extLst>
                  <c:ext xmlns:c16="http://schemas.microsoft.com/office/drawing/2014/chart" uri="{C3380CC4-5D6E-409C-BE32-E72D297353CC}">
                    <c16:uniqueId val="{00000000-9B2D-4B1C-ACD0-973CDAB83627}"/>
                  </c:ext>
                </c:extLst>
              </c15:ser>
            </c15:filteredBarSeries>
          </c:ext>
        </c:extLst>
      </c:bar3DChart>
      <c:valAx>
        <c:axId val="1725722032"/>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725731824"/>
        <c:crosses val="autoZero"/>
        <c:crossBetween val="between"/>
      </c:valAx>
      <c:catAx>
        <c:axId val="1725731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s-DO"/>
          </a:p>
        </c:txPr>
        <c:crossAx val="1725722032"/>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Posgrado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 Docentes becados según Área Formativa</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9768888229864912"/>
          <c:y val="2.3272663857633963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871302088561823"/>
          <c:y val="0.23871469257832131"/>
          <c:w val="0.66319718564475927"/>
          <c:h val="0.75848504626116731"/>
        </c:manualLayout>
      </c:layout>
      <c:bar3DChart>
        <c:barDir val="bar"/>
        <c:grouping val="clustered"/>
        <c:varyColors val="0"/>
        <c:ser>
          <c:idx val="1"/>
          <c:order val="1"/>
          <c:spPr>
            <a:solidFill>
              <a:schemeClr val="accent2"/>
            </a:solidFill>
            <a:ln>
              <a:noFill/>
            </a:ln>
            <a:effectLst/>
            <a:sp3d/>
          </c:spPr>
          <c:invertIfNegative val="0"/>
          <c:dLbls>
            <c:dLbl>
              <c:idx val="0"/>
              <c:layout>
                <c:manualLayout>
                  <c:x val="7.1875403340259398E-3"/>
                  <c:y val="-2.6710369490496734E-3"/>
                </c:manualLayout>
              </c:layout>
              <c:tx>
                <c:rich>
                  <a:bodyPr/>
                  <a:lstStyle/>
                  <a:p>
                    <a:fld id="{83BD0622-F7C0-4C0A-83DB-77136064D3BC}" type="VALUE">
                      <a:rPr lang="en-US">
                        <a:solidFill>
                          <a:sysClr val="windowText" lastClr="000000"/>
                        </a:solidFill>
                      </a:rPr>
                      <a:pPr/>
                      <a:t>[VALOR]</a:t>
                    </a:fld>
                    <a:r>
                      <a:rPr lang="en-US">
                        <a:solidFill>
                          <a:sysClr val="windowText" lastClr="000000"/>
                        </a:solidFill>
                      </a:rPr>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09D1-4B2D-B393-7C8F154EE3C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'2do Trimestre 2022'!$B$137:$B$142</c:f>
              <c:strCache>
                <c:ptCount val="6"/>
                <c:pt idx="0">
                  <c:v>TIC´s Informática</c:v>
                </c:pt>
                <c:pt idx="1">
                  <c:v>Educación inclusiva </c:v>
                </c:pt>
                <c:pt idx="2">
                  <c:v>Educación Inicial</c:v>
                </c:pt>
                <c:pt idx="3">
                  <c:v>Gestión de la Educación Física y el Deporte</c:v>
                </c:pt>
                <c:pt idx="4">
                  <c:v>Intervención Pedagógica</c:v>
                </c:pt>
                <c:pt idx="5">
                  <c:v>Planificación y Gestión de la Educación</c:v>
                </c:pt>
              </c:strCache>
            </c:strRef>
          </c:cat>
          <c:val>
            <c:numRef>
              <c:f>'2do Trimestre 2022'!$D$137:$D$142</c:f>
              <c:numCache>
                <c:formatCode>0.00%</c:formatCode>
                <c:ptCount val="6"/>
                <c:pt idx="0">
                  <c:v>0.10967741935483871</c:v>
                </c:pt>
                <c:pt idx="1">
                  <c:v>0.31290322580645163</c:v>
                </c:pt>
                <c:pt idx="2">
                  <c:v>0.13225806451612904</c:v>
                </c:pt>
                <c:pt idx="3">
                  <c:v>0.12258064516129032</c:v>
                </c:pt>
                <c:pt idx="4">
                  <c:v>0.16129032258064516</c:v>
                </c:pt>
                <c:pt idx="5">
                  <c:v>0.16129032258064516</c:v>
                </c:pt>
              </c:numCache>
            </c:numRef>
          </c:val>
          <c:extLst>
            <c:ext xmlns:c16="http://schemas.microsoft.com/office/drawing/2014/chart" uri="{C3380CC4-5D6E-409C-BE32-E72D297353CC}">
              <c16:uniqueId val="{0000000B-09D1-4B2D-B393-7C8F154EE3CA}"/>
            </c:ext>
          </c:extLst>
        </c:ser>
        <c:dLbls>
          <c:showLegendKey val="0"/>
          <c:showVal val="0"/>
          <c:showCatName val="0"/>
          <c:showSerName val="0"/>
          <c:showPercent val="0"/>
          <c:showBubbleSize val="0"/>
        </c:dLbls>
        <c:gapWidth val="150"/>
        <c:shape val="box"/>
        <c:axId val="1725728560"/>
        <c:axId val="1725728016"/>
        <c:axId val="0"/>
        <c:extLst>
          <c:ext xmlns:c15="http://schemas.microsoft.com/office/drawing/2012/chart" uri="{02D57815-91ED-43cb-92C2-25804820EDAC}">
            <c15:filteredBarSeries>
              <c15: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2022'!$B$137:$B$142</c15:sqref>
                        </c15:formulaRef>
                      </c:ext>
                    </c:extLst>
                    <c:strCache>
                      <c:ptCount val="6"/>
                      <c:pt idx="0">
                        <c:v>TIC´s Informática</c:v>
                      </c:pt>
                      <c:pt idx="1">
                        <c:v>Educación inclusiva </c:v>
                      </c:pt>
                      <c:pt idx="2">
                        <c:v>Educación Inicial</c:v>
                      </c:pt>
                      <c:pt idx="3">
                        <c:v>Gestión de la Educación Física y el Deporte</c:v>
                      </c:pt>
                      <c:pt idx="4">
                        <c:v>Intervención Pedagógica</c:v>
                      </c:pt>
                      <c:pt idx="5">
                        <c:v>Planificación y Gestión de la Educación</c:v>
                      </c:pt>
                    </c:strCache>
                  </c:strRef>
                </c:cat>
                <c:val>
                  <c:numRef>
                    <c:extLst>
                      <c:ext uri="{02D57815-91ED-43cb-92C2-25804820EDAC}">
                        <c15:formulaRef>
                          <c15:sqref>'2do Trimestre 2022'!$C$137:$C$142</c15:sqref>
                        </c15:formulaRef>
                      </c:ext>
                    </c:extLst>
                    <c:numCache>
                      <c:formatCode>General</c:formatCode>
                      <c:ptCount val="6"/>
                      <c:pt idx="0">
                        <c:v>34</c:v>
                      </c:pt>
                      <c:pt idx="1">
                        <c:v>97</c:v>
                      </c:pt>
                      <c:pt idx="2">
                        <c:v>41</c:v>
                      </c:pt>
                      <c:pt idx="3">
                        <c:v>38</c:v>
                      </c:pt>
                      <c:pt idx="4">
                        <c:v>50</c:v>
                      </c:pt>
                      <c:pt idx="5">
                        <c:v>50</c:v>
                      </c:pt>
                    </c:numCache>
                  </c:numRef>
                </c:val>
                <c:extLst>
                  <c:ext xmlns:c16="http://schemas.microsoft.com/office/drawing/2014/chart" uri="{C3380CC4-5D6E-409C-BE32-E72D297353CC}">
                    <c16:uniqueId val="{00000000-09D1-4B2D-B393-7C8F154EE3CA}"/>
                  </c:ext>
                </c:extLst>
              </c15:ser>
            </c15:filteredBarSeries>
          </c:ext>
        </c:extLst>
      </c:bar3DChart>
      <c:valAx>
        <c:axId val="1725728016"/>
        <c:scaling>
          <c:orientation val="minMax"/>
        </c:scaling>
        <c:delete val="1"/>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crossAx val="1725728560"/>
        <c:crosses val="autoZero"/>
        <c:crossBetween val="between"/>
      </c:valAx>
      <c:catAx>
        <c:axId val="172572856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s-DO"/>
          </a:p>
        </c:txPr>
        <c:crossAx val="17257280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US" sz="1000" b="1">
                <a:solidFill>
                  <a:sysClr val="windowText" lastClr="000000"/>
                </a:solidFill>
              </a:rPr>
              <a:t>Departamento de Formación Continua </a:t>
            </a:r>
          </a:p>
          <a:p>
            <a:pPr>
              <a:defRPr sz="1000">
                <a:solidFill>
                  <a:sysClr val="windowText" lastClr="000000"/>
                </a:solidFill>
              </a:defRPr>
            </a:pPr>
            <a:r>
              <a:rPr lang="en-US" sz="1000" b="1">
                <a:solidFill>
                  <a:sysClr val="windowText" lastClr="000000"/>
                </a:solidFill>
              </a:rPr>
              <a:t>Total </a:t>
            </a:r>
            <a:r>
              <a:rPr lang="en-US" sz="1000" b="1" baseline="0">
                <a:solidFill>
                  <a:sysClr val="windowText" lastClr="000000"/>
                </a:solidFill>
              </a:rPr>
              <a:t>becas otorgadas vs Meta del año</a:t>
            </a:r>
          </a:p>
          <a:p>
            <a:pPr>
              <a:defRPr sz="1000">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7804051378198976"/>
          <c:y val="3.075164262185347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5.819959025497988E-2"/>
          <c:y val="0.27581614186585945"/>
          <c:w val="0.94180040974502011"/>
          <c:h val="0.40304976972218093"/>
        </c:manualLayout>
      </c:layout>
      <c:lineChart>
        <c:grouping val="standard"/>
        <c:varyColors val="0"/>
        <c:ser>
          <c:idx val="0"/>
          <c:order val="0"/>
          <c:tx>
            <c:strRef>
              <c:f>'2do Trimestre 2022'!$B$39</c:f>
              <c:strCache>
                <c:ptCount val="1"/>
                <c:pt idx="0">
                  <c:v>Diplomados y Talleres, congresos, cursos y seminarios</c:v>
                </c:pt>
              </c:strCache>
            </c:strRef>
          </c:tx>
          <c:spPr>
            <a:ln w="28575" cap="rnd">
              <a:solidFill>
                <a:schemeClr val="accent1"/>
              </a:solidFill>
              <a:round/>
            </a:ln>
            <a:effectLst/>
          </c:spPr>
          <c:marker>
            <c:symbol val="none"/>
          </c:marker>
          <c:dLbls>
            <c:dLbl>
              <c:idx val="0"/>
              <c:layout>
                <c:manualLayout>
                  <c:x val="-0.11227742236366819"/>
                  <c:y val="-2.012578616352201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4313-4F69-890D-4CA2F446EA0E}"/>
                </c:ext>
              </c:extLst>
            </c:dLbl>
            <c:dLbl>
              <c:idx val="1"/>
              <c:layout>
                <c:manualLayout>
                  <c:x val="-4.6852767875842327E-4"/>
                  <c:y val="1.475640073292725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22-4DAC-A11C-4191192B0C4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2022'!$C$38:$E$38</c15:sqref>
                  </c15:fullRef>
                </c:ext>
              </c:extLst>
              <c:f>'2do Trimestre 2022'!$C$38:$D$38</c:f>
              <c:strCache>
                <c:ptCount val="2"/>
                <c:pt idx="0">
                  <c:v>Docentes Beneficiados</c:v>
                </c:pt>
                <c:pt idx="1">
                  <c:v>Meta</c:v>
                </c:pt>
              </c:strCache>
            </c:strRef>
          </c:cat>
          <c:val>
            <c:numRef>
              <c:extLst>
                <c:ext xmlns:c15="http://schemas.microsoft.com/office/drawing/2012/chart" uri="{02D57815-91ED-43cb-92C2-25804820EDAC}">
                  <c15:fullRef>
                    <c15:sqref>'2do Trimestre 2022'!$C$39:$E$39</c15:sqref>
                  </c15:fullRef>
                </c:ext>
              </c:extLst>
              <c:f>'2do Trimestre 2022'!$C$39:$D$39</c:f>
              <c:numCache>
                <c:formatCode>_-* #,##0_-;\-* #,##0_-;_-* "-"??_-;_-@_-</c:formatCode>
                <c:ptCount val="2"/>
                <c:pt idx="0">
                  <c:v>11327</c:v>
                </c:pt>
                <c:pt idx="1">
                  <c:v>11370</c:v>
                </c:pt>
              </c:numCache>
            </c:numRef>
          </c:val>
          <c:smooth val="0"/>
          <c:extLst>
            <c:ext xmlns:c16="http://schemas.microsoft.com/office/drawing/2014/chart" uri="{C3380CC4-5D6E-409C-BE32-E72D297353CC}">
              <c16:uniqueId val="{00000000-4313-4F69-890D-4CA2F446EA0E}"/>
            </c:ext>
          </c:extLst>
        </c:ser>
        <c:ser>
          <c:idx val="1"/>
          <c:order val="1"/>
          <c:tx>
            <c:strRef>
              <c:f>'2do Trimestre 2022'!$B$40</c:f>
              <c:strCache>
                <c:ptCount val="1"/>
                <c:pt idx="0">
                  <c:v>FSCA</c:v>
                </c:pt>
              </c:strCache>
            </c:strRef>
          </c:tx>
          <c:spPr>
            <a:ln w="28575" cap="rnd">
              <a:solidFill>
                <a:schemeClr val="accent2"/>
              </a:solidFill>
              <a:round/>
            </a:ln>
            <a:effectLst/>
          </c:spPr>
          <c:marker>
            <c:symbol val="none"/>
          </c:marker>
          <c:dLbls>
            <c:dLbl>
              <c:idx val="0"/>
              <c:layout>
                <c:manualLayout>
                  <c:x val="-8.9117419081815294E-2"/>
                  <c:y val="-4.02515723270440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13-4F69-890D-4CA2F446EA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2022'!$C$38:$E$38</c15:sqref>
                  </c15:fullRef>
                </c:ext>
              </c:extLst>
              <c:f>'2do Trimestre 2022'!$C$38:$D$38</c:f>
              <c:strCache>
                <c:ptCount val="2"/>
                <c:pt idx="0">
                  <c:v>Docentes Beneficiados</c:v>
                </c:pt>
                <c:pt idx="1">
                  <c:v>Meta</c:v>
                </c:pt>
              </c:strCache>
            </c:strRef>
          </c:cat>
          <c:val>
            <c:numRef>
              <c:extLst>
                <c:ext xmlns:c15="http://schemas.microsoft.com/office/drawing/2012/chart" uri="{02D57815-91ED-43cb-92C2-25804820EDAC}">
                  <c15:fullRef>
                    <c15:sqref>'2do Trimestre 2022'!$C$40:$E$40</c15:sqref>
                  </c15:fullRef>
                </c:ext>
              </c:extLst>
              <c:f>'2do Trimestre 2022'!$C$40:$D$40</c:f>
              <c:numCache>
                <c:formatCode>_-* #,##0_-;\-* #,##0_-;_-* "-"??_-;_-@_-</c:formatCode>
                <c:ptCount val="2"/>
                <c:pt idx="0">
                  <c:v>0</c:v>
                </c:pt>
                <c:pt idx="1">
                  <c:v>1800</c:v>
                </c:pt>
              </c:numCache>
            </c:numRef>
          </c:val>
          <c:smooth val="0"/>
          <c:extLst>
            <c:ext xmlns:c16="http://schemas.microsoft.com/office/drawing/2014/chart" uri="{C3380CC4-5D6E-409C-BE32-E72D297353CC}">
              <c16:uniqueId val="{00000008-4313-4F69-890D-4CA2F446EA0E}"/>
            </c:ext>
          </c:extLst>
        </c:ser>
        <c:dLbls>
          <c:showLegendKey val="0"/>
          <c:showVal val="0"/>
          <c:showCatName val="0"/>
          <c:showSerName val="0"/>
          <c:showPercent val="0"/>
          <c:showBubbleSize val="0"/>
        </c:dLbls>
        <c:smooth val="0"/>
        <c:axId val="1725720944"/>
        <c:axId val="1725725840"/>
      </c:lineChart>
      <c:catAx>
        <c:axId val="172572094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725725840"/>
        <c:crosses val="autoZero"/>
        <c:auto val="1"/>
        <c:lblAlgn val="ctr"/>
        <c:lblOffset val="100"/>
        <c:noMultiLvlLbl val="0"/>
      </c:catAx>
      <c:valAx>
        <c:axId val="1725725840"/>
        <c:scaling>
          <c:orientation val="minMax"/>
        </c:scaling>
        <c:delete val="1"/>
        <c:axPos val="l"/>
        <c:majorGridlines>
          <c:spPr>
            <a:ln w="9525" cap="flat" cmpd="sng" algn="ctr">
              <a:solidFill>
                <a:schemeClr val="bg1"/>
              </a:solidFill>
              <a:round/>
            </a:ln>
            <a:effectLst/>
          </c:spPr>
        </c:majorGridlines>
        <c:numFmt formatCode="_-* #,##0_-;\-* #,##0_-;_-* &quot;-&quot;??_-;_-@_-" sourceLinked="1"/>
        <c:majorTickMark val="out"/>
        <c:minorTickMark val="none"/>
        <c:tickLblPos val="nextTo"/>
        <c:crossAx val="1725720944"/>
        <c:crosses val="autoZero"/>
        <c:crossBetween val="between"/>
        <c:majorUnit val="100"/>
      </c:valAx>
      <c:spPr>
        <a:noFill/>
        <a:ln>
          <a:noFill/>
        </a:ln>
        <a:effectLst/>
      </c:spPr>
    </c:plotArea>
    <c:legend>
      <c:legendPos val="b"/>
      <c:layout>
        <c:manualLayout>
          <c:xMode val="edge"/>
          <c:yMode val="edge"/>
          <c:x val="3.7022592966039297E-2"/>
          <c:y val="0.81026018917446629"/>
          <c:w val="0.89999983806647044"/>
          <c:h val="0.12936245233496757"/>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Formación Continua- Apertura</a:t>
            </a:r>
            <a:r>
              <a:rPr lang="en-US" sz="1000" b="1" baseline="0">
                <a:solidFill>
                  <a:sysClr val="windowText" lastClr="000000"/>
                </a:solidFill>
              </a:rPr>
              <a:t> Programas</a:t>
            </a:r>
          </a:p>
          <a:p>
            <a:pPr>
              <a:defRPr sz="1000" b="1">
                <a:solidFill>
                  <a:sysClr val="windowText" lastClr="000000"/>
                </a:solidFill>
              </a:defRPr>
            </a:pPr>
            <a:r>
              <a:rPr lang="en-US" sz="1000" b="1">
                <a:solidFill>
                  <a:sysClr val="windowText" lastClr="000000"/>
                </a:solidFill>
              </a:rPr>
              <a:t>% Becas otorgadas</a:t>
            </a:r>
            <a:r>
              <a:rPr lang="en-US" sz="1000" b="1" baseline="0">
                <a:solidFill>
                  <a:sysClr val="windowText" lastClr="000000"/>
                </a:solidFill>
              </a:rPr>
              <a:t> por modalidad</a:t>
            </a: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5846659167604049"/>
          <c:y val="1.843317972350230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4077882644061455"/>
          <c:y val="0.32406142145617622"/>
          <c:w val="0.73687481139758315"/>
          <c:h val="0.43227726455452914"/>
        </c:manualLayout>
      </c:layout>
      <c:barChart>
        <c:barDir val="col"/>
        <c:grouping val="clustered"/>
        <c:varyColors val="0"/>
        <c:ser>
          <c:idx val="1"/>
          <c:order val="1"/>
          <c:tx>
            <c:strRef>
              <c:f>'2do Trimestre 2022'!$D$48</c:f>
              <c:strCache>
                <c:ptCount val="1"/>
                <c:pt idx="0">
                  <c:v>% </c:v>
                </c:pt>
              </c:strCache>
            </c:strRef>
          </c:tx>
          <c:spPr>
            <a:solidFill>
              <a:schemeClr val="accent2"/>
            </a:solidFill>
            <a:ln w="19050">
              <a:solidFill>
                <a:schemeClr val="lt1"/>
              </a:solidFill>
            </a:ln>
            <a:effectLst/>
          </c:spPr>
          <c:invertIfNegative val="0"/>
          <c:dPt>
            <c:idx val="0"/>
            <c:invertIfNegative val="0"/>
            <c:bubble3D val="0"/>
            <c:spPr>
              <a:solidFill>
                <a:srgbClr val="00B0F0"/>
              </a:solidFill>
              <a:ln w="19050">
                <a:solidFill>
                  <a:schemeClr val="lt1"/>
                </a:solidFill>
              </a:ln>
              <a:effectLst/>
            </c:spPr>
            <c:extLst>
              <c:ext xmlns:c16="http://schemas.microsoft.com/office/drawing/2014/chart" uri="{C3380CC4-5D6E-409C-BE32-E72D297353CC}">
                <c16:uniqueId val="{00000009-075F-4D71-8382-CBBD7C461F97}"/>
              </c:ext>
            </c:extLst>
          </c:dPt>
          <c:dPt>
            <c:idx val="2"/>
            <c:invertIfNegative val="0"/>
            <c:bubble3D val="0"/>
            <c:spPr>
              <a:solidFill>
                <a:srgbClr val="00B050"/>
              </a:solidFill>
              <a:ln w="19050">
                <a:solidFill>
                  <a:schemeClr val="lt1"/>
                </a:solidFill>
              </a:ln>
              <a:effectLst/>
            </c:spPr>
            <c:extLst>
              <c:ext xmlns:c16="http://schemas.microsoft.com/office/drawing/2014/chart" uri="{C3380CC4-5D6E-409C-BE32-E72D297353CC}">
                <c16:uniqueId val="{0000000A-075F-4D71-8382-CBBD7C461F97}"/>
              </c:ext>
            </c:extLst>
          </c:dPt>
          <c:dLbls>
            <c:dLbl>
              <c:idx val="1"/>
              <c:layout>
                <c:manualLayout>
                  <c:x val="0"/>
                  <c:y val="2.9629629629629631E-2"/>
                </c:manualLayout>
              </c:layout>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50-4A70-A3BA-EAE2835BA1E3}"/>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2022'!$B$49:$B$51</c:f>
              <c:strCache>
                <c:ptCount val="3"/>
                <c:pt idx="0">
                  <c:v>Diplomados</c:v>
                </c:pt>
                <c:pt idx="1">
                  <c:v>FSCA</c:v>
                </c:pt>
                <c:pt idx="2">
                  <c:v>Talleres, congresos, cursos y seminarios</c:v>
                </c:pt>
              </c:strCache>
            </c:strRef>
          </c:cat>
          <c:val>
            <c:numRef>
              <c:f>'2do Trimestre 2022'!$D$49:$D$51</c:f>
              <c:numCache>
                <c:formatCode>0.00%</c:formatCode>
                <c:ptCount val="3"/>
                <c:pt idx="0" formatCode="0.0%">
                  <c:v>0.44574909508254612</c:v>
                </c:pt>
                <c:pt idx="1">
                  <c:v>0</c:v>
                </c:pt>
                <c:pt idx="2" formatCode="0.0%">
                  <c:v>0.55425090491745388</c:v>
                </c:pt>
              </c:numCache>
            </c:numRef>
          </c:val>
          <c:extLst>
            <c:ext xmlns:c16="http://schemas.microsoft.com/office/drawing/2014/chart" uri="{C3380CC4-5D6E-409C-BE32-E72D297353CC}">
              <c16:uniqueId val="{00000008-075F-4D71-8382-CBBD7C461F97}"/>
            </c:ext>
          </c:extLst>
        </c:ser>
        <c:dLbls>
          <c:showLegendKey val="0"/>
          <c:showVal val="0"/>
          <c:showCatName val="0"/>
          <c:showSerName val="0"/>
          <c:showPercent val="0"/>
          <c:showBubbleSize val="0"/>
        </c:dLbls>
        <c:gapWidth val="100"/>
        <c:axId val="1725721488"/>
        <c:axId val="1725727472"/>
        <c:extLst>
          <c:ext xmlns:c15="http://schemas.microsoft.com/office/drawing/2012/chart" uri="{02D57815-91ED-43cb-92C2-25804820EDAC}">
            <c15:filteredBarSeries>
              <c15:ser>
                <c:idx val="0"/>
                <c:order val="0"/>
                <c:tx>
                  <c:strRef>
                    <c:extLst>
                      <c:ext uri="{02D57815-91ED-43cb-92C2-25804820EDAC}">
                        <c15:formulaRef>
                          <c15:sqref>'2do Trimestre 2022'!$C$48</c15:sqref>
                        </c15:formulaRef>
                      </c:ext>
                    </c:extLst>
                    <c:strCache>
                      <c:ptCount val="1"/>
                      <c:pt idx="0">
                        <c:v>Docentes Beneficiados</c:v>
                      </c:pt>
                    </c:strCache>
                  </c:strRef>
                </c:tx>
                <c:spPr>
                  <a:solidFill>
                    <a:schemeClr val="accent1"/>
                  </a:solidFill>
                  <a:ln w="19050">
                    <a:solidFill>
                      <a:schemeClr val="lt1"/>
                    </a:solidFill>
                  </a:ln>
                  <a:effectLst/>
                </c:spPr>
                <c:invertIfNegative val="0"/>
                <c:dPt>
                  <c:idx val="0"/>
                  <c:invertIfNegative val="0"/>
                  <c:bubble3D val="0"/>
                  <c:explosion val="21"/>
                  <c:spPr>
                    <a:solidFill>
                      <a:srgbClr val="00B0F0"/>
                    </a:solidFill>
                    <a:ln w="19050">
                      <a:solidFill>
                        <a:schemeClr val="lt1"/>
                      </a:solidFill>
                    </a:ln>
                    <a:effectLst/>
                  </c:spPr>
                  <c:extLst>
                    <c:ext xmlns:c16="http://schemas.microsoft.com/office/drawing/2014/chart" uri="{C3380CC4-5D6E-409C-BE32-E72D297353CC}">
                      <c16:uniqueId val="{00000001-075F-4D71-8382-CBBD7C461F97}"/>
                    </c:ext>
                  </c:extLst>
                </c:dPt>
                <c:dPt>
                  <c:idx val="1"/>
                  <c:invertIfNegative val="0"/>
                  <c:bubble3D val="0"/>
                  <c:spPr>
                    <a:solidFill>
                      <a:srgbClr val="FF0000"/>
                    </a:solidFill>
                    <a:ln w="19050">
                      <a:solidFill>
                        <a:schemeClr val="lt1"/>
                      </a:solidFill>
                    </a:ln>
                    <a:effectLst/>
                  </c:spPr>
                  <c:extLst>
                    <c:ext xmlns:c16="http://schemas.microsoft.com/office/drawing/2014/chart" uri="{C3380CC4-5D6E-409C-BE32-E72D297353CC}">
                      <c16:uniqueId val="{00000003-075F-4D71-8382-CBBD7C461F97}"/>
                    </c:ext>
                  </c:extLst>
                </c:dPt>
                <c:dPt>
                  <c:idx val="2"/>
                  <c:invertIfNegative val="0"/>
                  <c:bubble3D val="0"/>
                  <c:spPr>
                    <a:solidFill>
                      <a:srgbClr val="00B050"/>
                    </a:solidFill>
                    <a:ln w="19050">
                      <a:solidFill>
                        <a:schemeClr val="lt1"/>
                      </a:solidFill>
                    </a:ln>
                    <a:effectLst/>
                  </c:spPr>
                  <c:extLst>
                    <c:ext xmlns:c16="http://schemas.microsoft.com/office/drawing/2014/chart" uri="{C3380CC4-5D6E-409C-BE32-E72D297353CC}">
                      <c16:uniqueId val="{00000005-075F-4D71-8382-CBBD7C461F97}"/>
                    </c:ext>
                  </c:extLst>
                </c:dPt>
                <c:dLbls>
                  <c:dLbl>
                    <c:idx val="0"/>
                    <c:layout>
                      <c:manualLayout>
                        <c:x val="0"/>
                        <c:y val="2.4691358024691357E-2"/>
                      </c:manualLayout>
                    </c:layout>
                    <c:tx>
                      <c:rich>
                        <a:bodyPr/>
                        <a:lstStyle/>
                        <a:p>
                          <a:fld id="{BC0A5E00-A869-4050-B41C-B9E05A363B24}" type="VALUE">
                            <a:rPr lang="en-US"/>
                            <a:pPr/>
                            <a:t>[VALOR]</a:t>
                          </a:fld>
                          <a:endParaRPr lang="es-DO"/>
                        </a:p>
                      </c:rich>
                    </c:tx>
                    <c:showLegendKey val="0"/>
                    <c:showVal val="1"/>
                    <c:showCatName val="0"/>
                    <c:showSerName val="0"/>
                    <c:showPercent val="0"/>
                    <c:showBubbleSize val="0"/>
                    <c:extLst>
                      <c:ext uri="{CE6537A1-D6FC-4f65-9D91-7224C49458BB}">
                        <c15:dlblFieldTable/>
                        <c15:showDataLabelsRange val="0"/>
                      </c:ext>
                      <c:ext xmlns:c16="http://schemas.microsoft.com/office/drawing/2014/chart" uri="{C3380CC4-5D6E-409C-BE32-E72D297353CC}">
                        <c16:uniqueId val="{00000001-075F-4D71-8382-CBBD7C461F97}"/>
                      </c:ext>
                    </c:extLst>
                  </c:dLbl>
                  <c:dLbl>
                    <c:idx val="1"/>
                    <c:layout>
                      <c:manualLayout>
                        <c:x val="3.0908136482939649E-3"/>
                        <c:y val="2.5110248315734721E-2"/>
                      </c:manualLayout>
                    </c:layout>
                    <c:tx>
                      <c:rich>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fld id="{C154FF6A-B08C-4BEB-9777-651A367D22CB}" type="VALUE">
                            <a:rPr lang="en-US">
                              <a:solidFill>
                                <a:sysClr val="windowText" lastClr="000000"/>
                              </a:solidFill>
                            </a:rPr>
                            <a:pPr>
                              <a:defRPr b="1">
                                <a:solidFill>
                                  <a:sysClr val="windowText" lastClr="000000"/>
                                </a:solidFill>
                              </a:defRPr>
                            </a:pPr>
                            <a:t>[VALOR]</a:t>
                          </a:fld>
                          <a:endParaRPr lang="es-DO"/>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uri="{CE6537A1-D6FC-4f65-9D91-7224C49458BB}">
                        <c15:layout>
                          <c:manualLayout>
                            <c:w val="0.10539032620922385"/>
                            <c:h val="0.18423987324165123"/>
                          </c:manualLayout>
                        </c15:layout>
                        <c15:dlblFieldTable/>
                        <c15:showDataLabelsRange val="0"/>
                      </c:ext>
                      <c:ext xmlns:c16="http://schemas.microsoft.com/office/drawing/2014/chart" uri="{C3380CC4-5D6E-409C-BE32-E72D297353CC}">
                        <c16:uniqueId val="{00000003-075F-4D71-8382-CBBD7C461F97}"/>
                      </c:ext>
                    </c:extLst>
                  </c:dLbl>
                  <c:dLbl>
                    <c:idx val="2"/>
                    <c:layout>
                      <c:manualLayout>
                        <c:x val="-1.7727527463018257E-4"/>
                        <c:y val="7.4224360843783324E-2"/>
                      </c:manualLayout>
                    </c:layout>
                    <c:tx>
                      <c:rich>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fld id="{DAE9D3F9-FDE4-4B5F-856F-C43ABD9F0075}" type="VALUE">
                            <a:rPr lang="en-US">
                              <a:solidFill>
                                <a:sysClr val="windowText" lastClr="000000"/>
                              </a:solidFill>
                            </a:rPr>
                            <a:pPr>
                              <a:defRPr b="1">
                                <a:solidFill>
                                  <a:sysClr val="windowText" lastClr="000000"/>
                                </a:solidFill>
                              </a:defRPr>
                            </a:pPr>
                            <a:t>[VALOR]</a:t>
                          </a:fld>
                          <a:endParaRPr lang="es-DO"/>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uri="{CE6537A1-D6FC-4f65-9D91-7224C49458BB}">
                        <c15:layout>
                          <c:manualLayout>
                            <c:w val="0.134247619047619"/>
                            <c:h val="0.15351790703581408"/>
                          </c:manualLayout>
                        </c15:layout>
                        <c15:dlblFieldTable/>
                        <c15:showDataLabelsRange val="0"/>
                      </c:ext>
                      <c:ext xmlns:c16="http://schemas.microsoft.com/office/drawing/2014/chart" uri="{C3380CC4-5D6E-409C-BE32-E72D297353CC}">
                        <c16:uniqueId val="{00000005-075F-4D71-8382-CBBD7C461F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2022'!$B$49:$B$51</c15:sqref>
                        </c15:formulaRef>
                      </c:ext>
                    </c:extLst>
                    <c:strCache>
                      <c:ptCount val="3"/>
                      <c:pt idx="0">
                        <c:v>Diplomados</c:v>
                      </c:pt>
                      <c:pt idx="1">
                        <c:v>FSCA</c:v>
                      </c:pt>
                      <c:pt idx="2">
                        <c:v>Talleres, congresos, cursos y seminarios</c:v>
                      </c:pt>
                    </c:strCache>
                  </c:strRef>
                </c:cat>
                <c:val>
                  <c:numRef>
                    <c:extLst>
                      <c:ext uri="{02D57815-91ED-43cb-92C2-25804820EDAC}">
                        <c15:formulaRef>
                          <c15:sqref>'2do Trimestre 2022'!$C$49:$C$51</c15:sqref>
                        </c15:formulaRef>
                      </c:ext>
                    </c:extLst>
                    <c:numCache>
                      <c:formatCode>General</c:formatCode>
                      <c:ptCount val="3"/>
                      <c:pt idx="0" formatCode="_-* #,##0_-;\-* #,##0_-;_-* &quot;-&quot;??_-;_-@_-">
                        <c:v>5049</c:v>
                      </c:pt>
                      <c:pt idx="1">
                        <c:v>0</c:v>
                      </c:pt>
                      <c:pt idx="2" formatCode="_-* #,##0_-;\-* #,##0_-;_-* &quot;-&quot;??_-;_-@_-">
                        <c:v>6278</c:v>
                      </c:pt>
                    </c:numCache>
                  </c:numRef>
                </c:val>
                <c:extLst>
                  <c:ext xmlns:c16="http://schemas.microsoft.com/office/drawing/2014/chart" uri="{C3380CC4-5D6E-409C-BE32-E72D297353CC}">
                    <c16:uniqueId val="{00000006-075F-4D71-8382-CBBD7C461F97}"/>
                  </c:ext>
                </c:extLst>
              </c15:ser>
            </c15:filteredBarSeries>
          </c:ext>
        </c:extLst>
      </c:barChart>
      <c:catAx>
        <c:axId val="17257214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725727472"/>
        <c:crosses val="autoZero"/>
        <c:auto val="1"/>
        <c:lblAlgn val="ctr"/>
        <c:lblOffset val="100"/>
        <c:noMultiLvlLbl val="0"/>
      </c:catAx>
      <c:valAx>
        <c:axId val="1725727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214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Departamento de Posgrado</a:t>
            </a:r>
          </a:p>
          <a:p>
            <a:pPr>
              <a:defRPr sz="1000" b="1">
                <a:solidFill>
                  <a:sysClr val="windowText" lastClr="000000"/>
                </a:solidFill>
              </a:defRPr>
            </a:pPr>
            <a:r>
              <a:rPr lang="en-US" sz="1000" b="1">
                <a:solidFill>
                  <a:sysClr val="windowText" lastClr="000000"/>
                </a:solidFill>
              </a:rPr>
              <a:t>Docentes Becados por modalidad</a:t>
            </a:r>
            <a:endParaRPr lang="es-DO" sz="1000" b="1">
              <a:solidFill>
                <a:sysClr val="windowText" lastClr="000000"/>
              </a:solidFill>
            </a:endParaRP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22414090588201577"/>
          <c:y val="5.6980056980056983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0374567692416863"/>
          <c:y val="0.29777082488984646"/>
          <c:w val="0.82977230928154055"/>
          <c:h val="0.48222245027190197"/>
        </c:manualLayout>
      </c:layout>
      <c:barChart>
        <c:barDir val="col"/>
        <c:grouping val="clustered"/>
        <c:varyColors val="0"/>
        <c:ser>
          <c:idx val="1"/>
          <c:order val="1"/>
          <c:tx>
            <c:strRef>
              <c:f>'2do Trimestre 2022'!$D$121</c:f>
              <c:strCache>
                <c:ptCount val="1"/>
                <c:pt idx="0">
                  <c:v>% </c:v>
                </c:pt>
              </c:strCache>
            </c:strRef>
          </c:tx>
          <c:spPr>
            <a:solidFill>
              <a:srgbClr val="92D050"/>
            </a:solidFill>
            <a:ln w="19050">
              <a:solidFill>
                <a:schemeClr val="lt1"/>
              </a:solidFill>
            </a:ln>
            <a:effectLst/>
          </c:spPr>
          <c:invertIfNegative val="0"/>
          <c:dPt>
            <c:idx val="1"/>
            <c:invertIfNegative val="0"/>
            <c:bubble3D val="0"/>
            <c:spPr>
              <a:solidFill>
                <a:srgbClr val="00B0F0"/>
              </a:solidFill>
              <a:ln w="19050">
                <a:solidFill>
                  <a:schemeClr val="lt1"/>
                </a:solidFill>
              </a:ln>
              <a:effectLst/>
            </c:spPr>
            <c:extLst>
              <c:ext xmlns:c16="http://schemas.microsoft.com/office/drawing/2014/chart" uri="{C3380CC4-5D6E-409C-BE32-E72D297353CC}">
                <c16:uniqueId val="{00000009-AE33-457E-9756-C5569BDC3D48}"/>
              </c:ext>
            </c:extLst>
          </c:dPt>
          <c:dPt>
            <c:idx val="2"/>
            <c:invertIfNegative val="0"/>
            <c:bubble3D val="0"/>
            <c:spPr>
              <a:solidFill>
                <a:srgbClr val="FFC000"/>
              </a:solidFill>
              <a:ln w="19050">
                <a:solidFill>
                  <a:schemeClr val="lt1"/>
                </a:solidFill>
              </a:ln>
              <a:effectLst/>
            </c:spPr>
            <c:extLst>
              <c:ext xmlns:c16="http://schemas.microsoft.com/office/drawing/2014/chart" uri="{C3380CC4-5D6E-409C-BE32-E72D297353CC}">
                <c16:uniqueId val="{0000000A-AE33-457E-9756-C5569BDC3D48}"/>
              </c:ext>
            </c:extLst>
          </c:dPt>
          <c:dLbls>
            <c:dLbl>
              <c:idx val="2"/>
              <c:spPr>
                <a:solidFill>
                  <a:srgbClr val="FFC000"/>
                </a:solid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6="http://schemas.microsoft.com/office/drawing/2014/chart" uri="{C3380CC4-5D6E-409C-BE32-E72D297353CC}">
                  <c16:uniqueId val="{0000000A-AE33-457E-9756-C5569BDC3D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2022'!$B$122:$B$124</c:f>
              <c:strCache>
                <c:ptCount val="3"/>
                <c:pt idx="0">
                  <c:v>Especialidades </c:v>
                </c:pt>
                <c:pt idx="1">
                  <c:v>Maestrías</c:v>
                </c:pt>
                <c:pt idx="2">
                  <c:v>Doctorados</c:v>
                </c:pt>
              </c:strCache>
            </c:strRef>
          </c:cat>
          <c:val>
            <c:numRef>
              <c:f>'2do Trimestre 2022'!$D$122:$D$124</c:f>
              <c:numCache>
                <c:formatCode>0.0%</c:formatCode>
                <c:ptCount val="3"/>
                <c:pt idx="0">
                  <c:v>0.31290322580645163</c:v>
                </c:pt>
                <c:pt idx="1">
                  <c:v>0.68709677419354842</c:v>
                </c:pt>
                <c:pt idx="2">
                  <c:v>0</c:v>
                </c:pt>
              </c:numCache>
            </c:numRef>
          </c:val>
          <c:extLst>
            <c:ext xmlns:c16="http://schemas.microsoft.com/office/drawing/2014/chart" uri="{C3380CC4-5D6E-409C-BE32-E72D297353CC}">
              <c16:uniqueId val="{00000008-AE33-457E-9756-C5569BDC3D48}"/>
            </c:ext>
          </c:extLst>
        </c:ser>
        <c:dLbls>
          <c:showLegendKey val="0"/>
          <c:showVal val="0"/>
          <c:showCatName val="0"/>
          <c:showSerName val="0"/>
          <c:showPercent val="0"/>
          <c:showBubbleSize val="0"/>
        </c:dLbls>
        <c:gapWidth val="100"/>
        <c:axId val="1725723664"/>
        <c:axId val="1725732368"/>
        <c:extLst>
          <c:ext xmlns:c15="http://schemas.microsoft.com/office/drawing/2012/chart" uri="{02D57815-91ED-43cb-92C2-25804820EDAC}">
            <c15:filteredBarSeries>
              <c15:ser>
                <c:idx val="0"/>
                <c:order val="0"/>
                <c:tx>
                  <c:strRef>
                    <c:extLst>
                      <c:ext uri="{02D57815-91ED-43cb-92C2-25804820EDAC}">
                        <c15:formulaRef>
                          <c15:sqref>'2do Trimestre 2022'!$C$121</c15:sqref>
                        </c15:formulaRef>
                      </c:ext>
                    </c:extLst>
                    <c:strCache>
                      <c:ptCount val="1"/>
                      <c:pt idx="0">
                        <c:v>Docentes Beneficiados</c:v>
                      </c:pt>
                    </c:strCache>
                  </c:strRef>
                </c:tx>
                <c:spPr>
                  <a:solidFill>
                    <a:schemeClr val="accent1"/>
                  </a:solidFill>
                  <a:ln w="19050">
                    <a:solidFill>
                      <a:schemeClr val="lt1"/>
                    </a:solidFill>
                  </a:ln>
                  <a:effectLst/>
                </c:spPr>
                <c:invertIfNegative val="0"/>
                <c:dPt>
                  <c:idx val="0"/>
                  <c:invertIfNegative val="0"/>
                  <c:bubble3D val="0"/>
                  <c:spPr>
                    <a:solidFill>
                      <a:srgbClr val="92D050"/>
                    </a:solidFill>
                    <a:ln w="19050">
                      <a:solidFill>
                        <a:schemeClr val="lt1"/>
                      </a:solidFill>
                    </a:ln>
                    <a:effectLst/>
                  </c:spPr>
                  <c:extLst>
                    <c:ext xmlns:c16="http://schemas.microsoft.com/office/drawing/2014/chart" uri="{C3380CC4-5D6E-409C-BE32-E72D297353CC}">
                      <c16:uniqueId val="{00000001-AE33-457E-9756-C5569BDC3D48}"/>
                    </c:ext>
                  </c:extLst>
                </c:dPt>
                <c:dPt>
                  <c:idx val="1"/>
                  <c:invertIfNegative val="0"/>
                  <c:bubble3D val="0"/>
                  <c:spPr>
                    <a:solidFill>
                      <a:srgbClr val="00B0F0"/>
                    </a:solidFill>
                    <a:ln w="19050">
                      <a:solidFill>
                        <a:schemeClr val="lt1"/>
                      </a:solidFill>
                    </a:ln>
                    <a:effectLst/>
                  </c:spPr>
                  <c:extLst>
                    <c:ext xmlns:c16="http://schemas.microsoft.com/office/drawing/2014/chart" uri="{C3380CC4-5D6E-409C-BE32-E72D297353CC}">
                      <c16:uniqueId val="{00000003-AE33-457E-9756-C5569BDC3D48}"/>
                    </c:ext>
                  </c:extLst>
                </c:dPt>
                <c:dPt>
                  <c:idx val="2"/>
                  <c:invertIfNegative val="0"/>
                  <c:bubble3D val="0"/>
                  <c:spPr>
                    <a:solidFill>
                      <a:srgbClr val="00B050"/>
                    </a:solidFill>
                    <a:ln w="19050">
                      <a:solidFill>
                        <a:schemeClr val="lt1"/>
                      </a:solidFill>
                    </a:ln>
                    <a:effectLst/>
                  </c:spPr>
                  <c:extLst>
                    <c:ext xmlns:c16="http://schemas.microsoft.com/office/drawing/2014/chart" uri="{C3380CC4-5D6E-409C-BE32-E72D297353CC}">
                      <c16:uniqueId val="{00000005-AE33-457E-9756-C5569BDC3D48}"/>
                    </c:ext>
                  </c:extLst>
                </c:dPt>
                <c:dLbls>
                  <c:dLbl>
                    <c:idx val="0"/>
                    <c:layout>
                      <c:manualLayout>
                        <c:x val="5.287443100586188E-3"/>
                        <c:y val="4.4890423442540239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uri="{CE6537A1-D6FC-4f65-9D91-7224C49458BB}">
                        <c15:layout>
                          <c:manualLayout>
                            <c:w val="9.0840139548248031E-2"/>
                            <c:h val="0.16807839402160935"/>
                          </c:manualLayout>
                        </c15:layout>
                      </c:ext>
                      <c:ext xmlns:c16="http://schemas.microsoft.com/office/drawing/2014/chart" uri="{C3380CC4-5D6E-409C-BE32-E72D297353CC}">
                        <c16:uniqueId val="{00000001-AE33-457E-9756-C5569BDC3D48}"/>
                      </c:ext>
                    </c:extLst>
                  </c:dLbl>
                  <c:dLbl>
                    <c:idx val="1"/>
                    <c:layout>
                      <c:manualLayout>
                        <c:x val="-3.6934452107939336E-3"/>
                        <c:y val="5.405455253105970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uri="{CE6537A1-D6FC-4f65-9D91-7224C49458BB}">
                        <c15:layout>
                          <c:manualLayout>
                            <c:w val="0.10618654981032559"/>
                            <c:h val="0.15765773221618415"/>
                          </c:manualLayout>
                        </c15:layout>
                      </c:ext>
                      <c:ext xmlns:c16="http://schemas.microsoft.com/office/drawing/2014/chart" uri="{C3380CC4-5D6E-409C-BE32-E72D297353CC}">
                        <c16:uniqueId val="{00000003-AE33-457E-9756-C5569BDC3D48}"/>
                      </c:ext>
                    </c:extLst>
                  </c:dLbl>
                  <c:dLbl>
                    <c:idx val="2"/>
                    <c:layout>
                      <c:manualLayout>
                        <c:x val="-3.0974336663056583E-2"/>
                        <c:y val="4.896315952006787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uri="{CE6537A1-D6FC-4f65-9D91-7224C49458BB}">
                        <c15:layout>
                          <c:manualLayout>
                            <c:w val="8.1384919808615563E-2"/>
                            <c:h val="0.1620723851752785"/>
                          </c:manualLayout>
                        </c15:layout>
                      </c:ext>
                      <c:ext xmlns:c16="http://schemas.microsoft.com/office/drawing/2014/chart" uri="{C3380CC4-5D6E-409C-BE32-E72D297353CC}">
                        <c16:uniqueId val="{00000005-AE33-457E-9756-C5569BDC3D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2022'!$B$122:$B$124</c15:sqref>
                        </c15:formulaRef>
                      </c:ext>
                    </c:extLst>
                    <c:strCache>
                      <c:ptCount val="3"/>
                      <c:pt idx="0">
                        <c:v>Especialidades </c:v>
                      </c:pt>
                      <c:pt idx="1">
                        <c:v>Maestrías</c:v>
                      </c:pt>
                      <c:pt idx="2">
                        <c:v>Doctorados</c:v>
                      </c:pt>
                    </c:strCache>
                  </c:strRef>
                </c:cat>
                <c:val>
                  <c:numRef>
                    <c:extLst>
                      <c:ext uri="{02D57815-91ED-43cb-92C2-25804820EDAC}">
                        <c15:formulaRef>
                          <c15:sqref>'2do Trimestre 2022'!$C$122:$C$124</c15:sqref>
                        </c15:formulaRef>
                      </c:ext>
                    </c:extLst>
                    <c:numCache>
                      <c:formatCode>_-* #,##0_-;\-* #,##0_-;_-* "-"??_-;_-@_-</c:formatCode>
                      <c:ptCount val="3"/>
                      <c:pt idx="0" formatCode="General">
                        <c:v>97</c:v>
                      </c:pt>
                      <c:pt idx="1">
                        <c:v>213</c:v>
                      </c:pt>
                      <c:pt idx="2" formatCode="General">
                        <c:v>0</c:v>
                      </c:pt>
                    </c:numCache>
                  </c:numRef>
                </c:val>
                <c:extLst>
                  <c:ext xmlns:c16="http://schemas.microsoft.com/office/drawing/2014/chart" uri="{C3380CC4-5D6E-409C-BE32-E72D297353CC}">
                    <c16:uniqueId val="{00000006-AE33-457E-9756-C5569BDC3D48}"/>
                  </c:ext>
                </c:extLst>
              </c15:ser>
            </c15:filteredBarSeries>
          </c:ext>
        </c:extLst>
      </c:barChart>
      <c:catAx>
        <c:axId val="1725723664"/>
        <c:scaling>
          <c:orientation val="minMax"/>
        </c:scaling>
        <c:delete val="1"/>
        <c:axPos val="b"/>
        <c:numFmt formatCode="General" sourceLinked="1"/>
        <c:majorTickMark val="out"/>
        <c:minorTickMark val="none"/>
        <c:tickLblPos val="nextTo"/>
        <c:crossAx val="1725732368"/>
        <c:crosses val="autoZero"/>
        <c:auto val="1"/>
        <c:lblAlgn val="ctr"/>
        <c:lblOffset val="100"/>
        <c:noMultiLvlLbl val="0"/>
      </c:catAx>
      <c:valAx>
        <c:axId val="17257323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23664"/>
        <c:crosses val="autoZero"/>
        <c:crossBetween val="between"/>
      </c:valAx>
      <c:spPr>
        <a:noFill/>
        <a:ln>
          <a:noFill/>
        </a:ln>
        <a:effectLst/>
      </c:spPr>
    </c:plotArea>
    <c:legend>
      <c:legendPos val="b"/>
      <c:layout>
        <c:manualLayout>
          <c:xMode val="edge"/>
          <c:yMode val="edge"/>
          <c:x val="0.14562469245525114"/>
          <c:y val="0.83858780288373536"/>
          <c:w val="0.72352439593267348"/>
          <c:h val="0.1013521086529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r>
              <a:rPr lang="en-US" sz="900" b="1" i="0" baseline="0">
                <a:solidFill>
                  <a:schemeClr val="tx1"/>
                </a:solidFill>
                <a:effectLst/>
              </a:rPr>
              <a:t>Programas de Formación y Desarrollo Profesional  </a:t>
            </a:r>
          </a:p>
          <a:p>
            <a:pPr>
              <a:defRPr sz="900" b="1">
                <a:solidFill>
                  <a:schemeClr val="tx1"/>
                </a:solidFill>
              </a:defRPr>
            </a:pPr>
            <a:r>
              <a:rPr lang="en-US" sz="900" b="1" i="0" baseline="0">
                <a:solidFill>
                  <a:schemeClr val="tx1"/>
                </a:solidFill>
                <a:effectLst/>
              </a:rPr>
              <a:t>Total Becas otorgadas por Tipo de Programa</a:t>
            </a:r>
            <a:endParaRPr lang="es-DO" sz="900" b="1">
              <a:solidFill>
                <a:schemeClr val="tx1"/>
              </a:solidFill>
              <a:effectLst/>
            </a:endParaRPr>
          </a:p>
          <a:p>
            <a:pPr>
              <a:defRPr sz="900" b="1">
                <a:solidFill>
                  <a:schemeClr val="tx1"/>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mn-lt"/>
              <a:ea typeface="+mn-ea"/>
              <a:cs typeface="+mn-cs"/>
            </a:defRPr>
          </a:pPr>
          <a:endParaRPr lang="es-DO"/>
        </a:p>
      </c:tx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58503264015075E-2"/>
          <c:y val="0.22513516292578756"/>
          <c:w val="0.89594454539336443"/>
          <c:h val="0.27337819156343723"/>
        </c:manualLayout>
      </c:layout>
      <c:bar3DChart>
        <c:barDir val="col"/>
        <c:grouping val="clustered"/>
        <c:varyColors val="0"/>
        <c:ser>
          <c:idx val="0"/>
          <c:order val="0"/>
          <c:tx>
            <c:strRef>
              <c:f>'2do Trimestre 2022'!$D$151</c:f>
              <c:strCache>
                <c:ptCount val="1"/>
                <c:pt idx="0">
                  <c:v>Docentes Beneficiados</c:v>
                </c:pt>
              </c:strCache>
            </c:strRef>
          </c:tx>
          <c:spPr>
            <a:solidFill>
              <a:schemeClr val="accent1"/>
            </a:solidFill>
            <a:ln>
              <a:noFill/>
            </a:ln>
            <a:effectLst/>
            <a:sp3d/>
          </c:spPr>
          <c:invertIfNegative val="0"/>
          <c:dPt>
            <c:idx val="0"/>
            <c:invertIfNegative val="0"/>
            <c:bubble3D val="0"/>
            <c:spPr>
              <a:solidFill>
                <a:srgbClr val="FF0000"/>
              </a:solidFill>
              <a:ln>
                <a:noFill/>
              </a:ln>
              <a:effectLst/>
              <a:sp3d/>
            </c:spPr>
            <c:extLst>
              <c:ext xmlns:c16="http://schemas.microsoft.com/office/drawing/2014/chart" uri="{C3380CC4-5D6E-409C-BE32-E72D297353CC}">
                <c16:uniqueId val="{00000001-B518-446F-AF77-7477F4494682}"/>
              </c:ext>
            </c:extLst>
          </c:dPt>
          <c:dPt>
            <c:idx val="2"/>
            <c:invertIfNegative val="0"/>
            <c:bubble3D val="0"/>
            <c:spPr>
              <a:solidFill>
                <a:srgbClr val="7030A0"/>
              </a:solidFill>
              <a:ln>
                <a:noFill/>
              </a:ln>
              <a:effectLst/>
              <a:sp3d/>
            </c:spPr>
            <c:extLst>
              <c:ext xmlns:c16="http://schemas.microsoft.com/office/drawing/2014/chart" uri="{C3380CC4-5D6E-409C-BE32-E72D297353CC}">
                <c16:uniqueId val="{00000002-B518-446F-AF77-7477F4494682}"/>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2022'!$B$152:$C$155</c15:sqref>
                  </c15:fullRef>
                  <c15:levelRef>
                    <c15:sqref>'2do Trimestre 2022'!$C$152:$C$155</c15:sqref>
                  </c15:levelRef>
                </c:ext>
              </c:extLst>
              <c:f>'2do Trimestre 2022'!$C$152:$C$155</c:f>
              <c:strCache>
                <c:ptCount val="4"/>
                <c:pt idx="0">
                  <c:v>Licenciaturas</c:v>
                </c:pt>
                <c:pt idx="1">
                  <c:v>Diplomados, Talleres, Congresos, Cursos y Seminarios.</c:v>
                </c:pt>
                <c:pt idx="2">
                  <c:v>Formación Situada Centrada en el Aprendizaje (FSCA</c:v>
                </c:pt>
                <c:pt idx="3">
                  <c:v>Especialidades, maestrías y doctorados</c:v>
                </c:pt>
              </c:strCache>
            </c:strRef>
          </c:cat>
          <c:val>
            <c:numRef>
              <c:f>'2do Trimestre 2022'!$D$152:$D$155</c:f>
              <c:numCache>
                <c:formatCode>#,##0</c:formatCode>
                <c:ptCount val="4"/>
                <c:pt idx="0" formatCode="General">
                  <c:v>57</c:v>
                </c:pt>
                <c:pt idx="1">
                  <c:v>11327</c:v>
                </c:pt>
                <c:pt idx="2" formatCode="General">
                  <c:v>0</c:v>
                </c:pt>
                <c:pt idx="3" formatCode="General">
                  <c:v>310</c:v>
                </c:pt>
              </c:numCache>
            </c:numRef>
          </c:val>
          <c:extLst>
            <c:ext xmlns:c16="http://schemas.microsoft.com/office/drawing/2014/chart" uri="{C3380CC4-5D6E-409C-BE32-E72D297353CC}">
              <c16:uniqueId val="{00000000-AB10-45B6-995D-6B625367DF46}"/>
            </c:ext>
          </c:extLst>
        </c:ser>
        <c:dLbls>
          <c:showLegendKey val="0"/>
          <c:showVal val="0"/>
          <c:showCatName val="0"/>
          <c:showSerName val="0"/>
          <c:showPercent val="0"/>
          <c:showBubbleSize val="0"/>
        </c:dLbls>
        <c:gapWidth val="182"/>
        <c:shape val="box"/>
        <c:axId val="1725724208"/>
        <c:axId val="1725732912"/>
        <c:axId val="0"/>
      </c:bar3DChart>
      <c:catAx>
        <c:axId val="1725724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DO"/>
          </a:p>
        </c:txPr>
        <c:crossAx val="1725732912"/>
        <c:crosses val="autoZero"/>
        <c:auto val="1"/>
        <c:lblAlgn val="ctr"/>
        <c:lblOffset val="100"/>
        <c:noMultiLvlLbl val="0"/>
      </c:catAx>
      <c:valAx>
        <c:axId val="172573291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257242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6350" cap="flat" cmpd="dbl" algn="ctr">
      <a:solidFill>
        <a:srgbClr val="0070C0"/>
      </a:solidFill>
      <a:round/>
    </a:ln>
    <a:effectLst/>
    <a:scene3d>
      <a:camera prst="orthographicFront"/>
      <a:lightRig rig="threePt" dir="t"/>
    </a:scene3d>
    <a:sp3d>
      <a:bevelT w="12700"/>
      <a:bevelB w="12700"/>
    </a:sp3d>
  </c:spPr>
  <c:txPr>
    <a:bodyPr/>
    <a:lstStyle/>
    <a:p>
      <a:pPr>
        <a:defRPr/>
      </a:pPr>
      <a:endParaRPr lang="es-D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Formación Continua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Total becas otrogadas en Diplomados vs Meta del año</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68328090502333"/>
          <c:y val="0.32943640981357802"/>
          <c:w val="0.82425498970902022"/>
          <c:h val="0.38262897346377078"/>
        </c:manualLayout>
      </c:layout>
      <c:bar3DChart>
        <c:barDir val="col"/>
        <c:grouping val="clustered"/>
        <c:varyColors val="0"/>
        <c:ser>
          <c:idx val="2"/>
          <c:order val="2"/>
          <c:tx>
            <c:strRef>
              <c:f>'2do Trimestre 2022'!$B$41</c:f>
              <c:strCache>
                <c:ptCount val="1"/>
                <c:pt idx="0">
                  <c:v>Total</c:v>
                </c:pt>
              </c:strCache>
            </c:strRef>
          </c:tx>
          <c:spPr>
            <a:solidFill>
              <a:srgbClr val="FFC000"/>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4-9242-49EC-8E7F-51C0495E4461}"/>
              </c:ext>
            </c:extLst>
          </c:dPt>
          <c:dPt>
            <c:idx val="2"/>
            <c:invertIfNegative val="0"/>
            <c:bubble3D val="0"/>
            <c:spPr>
              <a:solidFill>
                <a:srgbClr val="00B0F0"/>
              </a:solidFill>
              <a:ln>
                <a:noFill/>
              </a:ln>
              <a:effectLst/>
              <a:sp3d/>
            </c:spPr>
            <c:extLst>
              <c:ext xmlns:c16="http://schemas.microsoft.com/office/drawing/2014/chart" uri="{C3380CC4-5D6E-409C-BE32-E72D297353CC}">
                <c16:uniqueId val="{00000005-9242-49EC-8E7F-51C0495E446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2022'!$C$38:$E$38</c:f>
              <c:strCache>
                <c:ptCount val="3"/>
                <c:pt idx="0">
                  <c:v>Docentes Beneficiados</c:v>
                </c:pt>
                <c:pt idx="1">
                  <c:v>Meta</c:v>
                </c:pt>
                <c:pt idx="2">
                  <c:v>% </c:v>
                </c:pt>
              </c:strCache>
            </c:strRef>
          </c:cat>
          <c:val>
            <c:numRef>
              <c:f>'2do Trimestre 2022'!$C$41:$E$41</c:f>
              <c:numCache>
                <c:formatCode>_-* #,##0_-;\-* #,##0_-;_-* "-"??_-;_-@_-</c:formatCode>
                <c:ptCount val="3"/>
                <c:pt idx="0">
                  <c:v>11327</c:v>
                </c:pt>
                <c:pt idx="1">
                  <c:v>13170</c:v>
                </c:pt>
                <c:pt idx="2" formatCode="0.0%">
                  <c:v>0.86006074411541378</c:v>
                </c:pt>
              </c:numCache>
            </c:numRef>
          </c:val>
          <c:extLst>
            <c:ext xmlns:c16="http://schemas.microsoft.com/office/drawing/2014/chart" uri="{C3380CC4-5D6E-409C-BE32-E72D297353CC}">
              <c16:uniqueId val="{00000002-9242-49EC-8E7F-51C0495E4461}"/>
            </c:ext>
          </c:extLst>
        </c:ser>
        <c:dLbls>
          <c:showLegendKey val="0"/>
          <c:showVal val="0"/>
          <c:showCatName val="0"/>
          <c:showSerName val="0"/>
          <c:showPercent val="0"/>
          <c:showBubbleSize val="0"/>
        </c:dLbls>
        <c:gapWidth val="150"/>
        <c:shape val="box"/>
        <c:axId val="1725730192"/>
        <c:axId val="1725734000"/>
        <c:axId val="0"/>
        <c:extLst>
          <c:ext xmlns:c15="http://schemas.microsoft.com/office/drawing/2012/chart" uri="{02D57815-91ED-43cb-92C2-25804820EDAC}">
            <c15:filteredBarSeries>
              <c15:ser>
                <c:idx val="0"/>
                <c:order val="0"/>
                <c:tx>
                  <c:strRef>
                    <c:extLst>
                      <c:ext uri="{02D57815-91ED-43cb-92C2-25804820EDAC}">
                        <c15:formulaRef>
                          <c15:sqref>'2do Trimestre 2022'!$B$39</c15:sqref>
                        </c15:formulaRef>
                      </c:ext>
                    </c:extLst>
                    <c:strCache>
                      <c:ptCount val="1"/>
                      <c:pt idx="0">
                        <c:v>Diplomados y Talleres, congresos, cursos y seminarios</c:v>
                      </c:pt>
                    </c:strCache>
                  </c:strRef>
                </c:tx>
                <c:spPr>
                  <a:solidFill>
                    <a:schemeClr val="accent1"/>
                  </a:solidFill>
                  <a:ln>
                    <a:noFill/>
                  </a:ln>
                  <a:effectLst/>
                  <a:sp3d/>
                </c:spPr>
                <c:invertIfNegative val="0"/>
                <c:cat>
                  <c:strRef>
                    <c:extLst>
                      <c:ext uri="{02D57815-91ED-43cb-92C2-25804820EDAC}">
                        <c15:formulaRef>
                          <c15:sqref>'2do Trimestre 2022'!$C$38:$E$38</c15:sqref>
                        </c15:formulaRef>
                      </c:ext>
                    </c:extLst>
                    <c:strCache>
                      <c:ptCount val="3"/>
                      <c:pt idx="0">
                        <c:v>Docentes Beneficiados</c:v>
                      </c:pt>
                      <c:pt idx="1">
                        <c:v>Meta</c:v>
                      </c:pt>
                      <c:pt idx="2">
                        <c:v>% </c:v>
                      </c:pt>
                    </c:strCache>
                  </c:strRef>
                </c:cat>
                <c:val>
                  <c:numRef>
                    <c:extLst>
                      <c:ext uri="{02D57815-91ED-43cb-92C2-25804820EDAC}">
                        <c15:formulaRef>
                          <c15:sqref>'2do Trimestre 2022'!$C$39:$E$39</c15:sqref>
                        </c15:formulaRef>
                      </c:ext>
                    </c:extLst>
                    <c:numCache>
                      <c:formatCode>_-* #,##0_-;\-* #,##0_-;_-* "-"??_-;_-@_-</c:formatCode>
                      <c:ptCount val="3"/>
                      <c:pt idx="0">
                        <c:v>11327</c:v>
                      </c:pt>
                      <c:pt idx="1">
                        <c:v>11370</c:v>
                      </c:pt>
                      <c:pt idx="2" formatCode="0.0%">
                        <c:v>0.99621811785400172</c:v>
                      </c:pt>
                    </c:numCache>
                  </c:numRef>
                </c:val>
                <c:extLst>
                  <c:ext xmlns:c16="http://schemas.microsoft.com/office/drawing/2014/chart" uri="{C3380CC4-5D6E-409C-BE32-E72D297353CC}">
                    <c16:uniqueId val="{00000000-9242-49EC-8E7F-51C0495E446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'2do Trimestre 2022'!$B$40</c15:sqref>
                        </c15:formulaRef>
                      </c:ext>
                    </c:extLst>
                    <c:strCache>
                      <c:ptCount val="1"/>
                      <c:pt idx="0">
                        <c:v>FSCA</c:v>
                      </c:pt>
                    </c:strCache>
                  </c:strRef>
                </c:tx>
                <c:spPr>
                  <a:solidFill>
                    <a:schemeClr val="accent2"/>
                  </a:solidFill>
                  <a:ln>
                    <a:noFill/>
                  </a:ln>
                  <a:effectLst/>
                  <a:sp3d/>
                </c:spPr>
                <c:invertIfNegative val="0"/>
                <c:cat>
                  <c:strRef>
                    <c:extLst xmlns:c15="http://schemas.microsoft.com/office/drawing/2012/chart">
                      <c:ext xmlns:c15="http://schemas.microsoft.com/office/drawing/2012/chart" uri="{02D57815-91ED-43cb-92C2-25804820EDAC}">
                        <c15:formulaRef>
                          <c15:sqref>'2do Trimestre 2022'!$C$38:$E$38</c15:sqref>
                        </c15:formulaRef>
                      </c:ext>
                    </c:extLst>
                    <c:strCache>
                      <c:ptCount val="3"/>
                      <c:pt idx="0">
                        <c:v>Docentes Beneficiados</c:v>
                      </c:pt>
                      <c:pt idx="1">
                        <c:v>Meta</c:v>
                      </c:pt>
                      <c:pt idx="2">
                        <c:v>% </c:v>
                      </c:pt>
                    </c:strCache>
                  </c:strRef>
                </c:cat>
                <c:val>
                  <c:numRef>
                    <c:extLst xmlns:c15="http://schemas.microsoft.com/office/drawing/2012/chart">
                      <c:ext xmlns:c15="http://schemas.microsoft.com/office/drawing/2012/chart" uri="{02D57815-91ED-43cb-92C2-25804820EDAC}">
                        <c15:formulaRef>
                          <c15:sqref>'2do Trimestre 2022'!$C$40:$E$40</c15:sqref>
                        </c15:formulaRef>
                      </c:ext>
                    </c:extLst>
                    <c:numCache>
                      <c:formatCode>_-* #,##0_-;\-* #,##0_-;_-* "-"??_-;_-@_-</c:formatCode>
                      <c:ptCount val="3"/>
                      <c:pt idx="0">
                        <c:v>0</c:v>
                      </c:pt>
                      <c:pt idx="1">
                        <c:v>1800</c:v>
                      </c:pt>
                      <c:pt idx="2" formatCode="0.0%">
                        <c:v>0</c:v>
                      </c:pt>
                    </c:numCache>
                  </c:numRef>
                </c:val>
                <c:extLst xmlns:c15="http://schemas.microsoft.com/office/drawing/2012/chart">
                  <c:ext xmlns:c16="http://schemas.microsoft.com/office/drawing/2014/chart" uri="{C3380CC4-5D6E-409C-BE32-E72D297353CC}">
                    <c16:uniqueId val="{00000001-9242-49EC-8E7F-51C0495E4461}"/>
                  </c:ext>
                </c:extLst>
              </c15:ser>
            </c15:filteredBarSeries>
          </c:ext>
        </c:extLst>
      </c:bar3DChart>
      <c:catAx>
        <c:axId val="1725730192"/>
        <c:scaling>
          <c:orientation val="minMax"/>
        </c:scaling>
        <c:delete val="1"/>
        <c:axPos val="b"/>
        <c:numFmt formatCode="General" sourceLinked="1"/>
        <c:majorTickMark val="none"/>
        <c:minorTickMark val="none"/>
        <c:tickLblPos val="nextTo"/>
        <c:crossAx val="1725734000"/>
        <c:crosses val="autoZero"/>
        <c:auto val="1"/>
        <c:lblAlgn val="ctr"/>
        <c:lblOffset val="100"/>
        <c:noMultiLvlLbl val="0"/>
      </c:catAx>
      <c:valAx>
        <c:axId val="172573400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30192"/>
        <c:crosses val="autoZero"/>
        <c:crossBetween val="between"/>
      </c:valAx>
      <c:spPr>
        <a:noFill/>
        <a:ln>
          <a:noFill/>
        </a:ln>
        <a:effectLst/>
      </c:spPr>
    </c:plotArea>
    <c:legend>
      <c:legendPos val="b"/>
      <c:layout>
        <c:manualLayout>
          <c:xMode val="edge"/>
          <c:yMode val="edge"/>
          <c:x val="0.22100206456823174"/>
          <c:y val="0.76291506047111701"/>
          <c:w val="0.55799561035019507"/>
          <c:h val="9.5542091276636251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Departamento de Posgrado</a:t>
            </a:r>
          </a:p>
          <a:p>
            <a:pPr>
              <a:defRPr sz="1000" b="1">
                <a:solidFill>
                  <a:sysClr val="windowText" lastClr="000000"/>
                </a:solidFill>
              </a:defRPr>
            </a:pPr>
            <a:r>
              <a:rPr lang="en-US" sz="1000" b="1">
                <a:solidFill>
                  <a:sysClr val="windowText" lastClr="000000"/>
                </a:solidFill>
              </a:rPr>
              <a:t>Docentes Becados por modalidad</a:t>
            </a:r>
            <a:endParaRPr lang="es-DO" sz="1000" b="1">
              <a:solidFill>
                <a:sysClr val="windowText" lastClr="000000"/>
              </a:solidFill>
            </a:endParaRP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22414090588201577"/>
          <c:y val="5.6980056980056983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0374567692416863"/>
          <c:y val="0.29777082488984646"/>
          <c:w val="0.82977230928154055"/>
          <c:h val="0.48222245027190197"/>
        </c:manualLayout>
      </c:layout>
      <c:barChart>
        <c:barDir val="col"/>
        <c:grouping val="clustered"/>
        <c:varyColors val="0"/>
        <c:ser>
          <c:idx val="0"/>
          <c:order val="0"/>
          <c:tx>
            <c:strRef>
              <c:f>'2do Trimestre 2022'!$C$121</c:f>
              <c:strCache>
                <c:ptCount val="1"/>
                <c:pt idx="0">
                  <c:v>Docentes Beneficiados</c:v>
                </c:pt>
              </c:strCache>
            </c:strRef>
          </c:tx>
          <c:spPr>
            <a:solidFill>
              <a:schemeClr val="accent1"/>
            </a:solidFill>
            <a:ln w="19050">
              <a:solidFill>
                <a:schemeClr val="lt1"/>
              </a:solidFill>
            </a:ln>
            <a:effectLst/>
          </c:spPr>
          <c:invertIfNegative val="0"/>
          <c:dPt>
            <c:idx val="0"/>
            <c:invertIfNegative val="0"/>
            <c:bubble3D val="0"/>
            <c:spPr>
              <a:solidFill>
                <a:srgbClr val="92D050"/>
              </a:solidFill>
              <a:ln w="19050">
                <a:solidFill>
                  <a:schemeClr val="lt1"/>
                </a:solidFill>
              </a:ln>
              <a:effectLst/>
            </c:spPr>
            <c:extLst>
              <c:ext xmlns:c16="http://schemas.microsoft.com/office/drawing/2014/chart" uri="{C3380CC4-5D6E-409C-BE32-E72D297353CC}">
                <c16:uniqueId val="{00000001-4729-418B-875D-4BF7F8326686}"/>
              </c:ext>
            </c:extLst>
          </c:dPt>
          <c:dPt>
            <c:idx val="1"/>
            <c:invertIfNegative val="0"/>
            <c:bubble3D val="0"/>
            <c:spPr>
              <a:solidFill>
                <a:srgbClr val="00B0F0"/>
              </a:solidFill>
              <a:ln w="19050">
                <a:solidFill>
                  <a:schemeClr val="lt1"/>
                </a:solidFill>
              </a:ln>
              <a:effectLst/>
            </c:spPr>
            <c:extLst>
              <c:ext xmlns:c16="http://schemas.microsoft.com/office/drawing/2014/chart" uri="{C3380CC4-5D6E-409C-BE32-E72D297353CC}">
                <c16:uniqueId val="{00000002-8D4E-4F09-B73D-2F83839E4AF4}"/>
              </c:ext>
            </c:extLst>
          </c:dPt>
          <c:dPt>
            <c:idx val="2"/>
            <c:invertIfNegative val="0"/>
            <c:bubble3D val="0"/>
            <c:spPr>
              <a:solidFill>
                <a:srgbClr val="FFC000"/>
              </a:solidFill>
              <a:ln w="19050">
                <a:solidFill>
                  <a:schemeClr val="lt1"/>
                </a:solidFill>
              </a:ln>
              <a:effectLst/>
            </c:spPr>
            <c:extLst>
              <c:ext xmlns:c16="http://schemas.microsoft.com/office/drawing/2014/chart" uri="{C3380CC4-5D6E-409C-BE32-E72D297353CC}">
                <c16:uniqueId val="{00000003-8D4E-4F09-B73D-2F83839E4AF4}"/>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2022'!$B$122:$B$124</c:f>
              <c:strCache>
                <c:ptCount val="3"/>
                <c:pt idx="0">
                  <c:v>Especialidades </c:v>
                </c:pt>
                <c:pt idx="1">
                  <c:v>Maestrías</c:v>
                </c:pt>
                <c:pt idx="2">
                  <c:v>Doctorados</c:v>
                </c:pt>
              </c:strCache>
            </c:strRef>
          </c:cat>
          <c:val>
            <c:numRef>
              <c:f>'2do Trimestre 2022'!$C$122:$C$124</c:f>
              <c:numCache>
                <c:formatCode>_-* #,##0_-;\-* #,##0_-;_-* "-"??_-;_-@_-</c:formatCode>
                <c:ptCount val="3"/>
                <c:pt idx="0" formatCode="General">
                  <c:v>97</c:v>
                </c:pt>
                <c:pt idx="1">
                  <c:v>213</c:v>
                </c:pt>
                <c:pt idx="2" formatCode="General">
                  <c:v>0</c:v>
                </c:pt>
              </c:numCache>
            </c:numRef>
          </c:val>
          <c:extLst>
            <c:ext xmlns:c16="http://schemas.microsoft.com/office/drawing/2014/chart" uri="{C3380CC4-5D6E-409C-BE32-E72D297353CC}">
              <c16:uniqueId val="{00000000-8D4E-4F09-B73D-2F83839E4AF4}"/>
            </c:ext>
          </c:extLst>
        </c:ser>
        <c:dLbls>
          <c:showLegendKey val="0"/>
          <c:showVal val="0"/>
          <c:showCatName val="0"/>
          <c:showSerName val="0"/>
          <c:showPercent val="0"/>
          <c:showBubbleSize val="0"/>
        </c:dLbls>
        <c:gapWidth val="100"/>
        <c:axId val="1667352880"/>
        <c:axId val="1667353424"/>
      </c:barChart>
      <c:catAx>
        <c:axId val="1667352880"/>
        <c:scaling>
          <c:orientation val="minMax"/>
        </c:scaling>
        <c:delete val="1"/>
        <c:axPos val="b"/>
        <c:numFmt formatCode="General" sourceLinked="1"/>
        <c:majorTickMark val="out"/>
        <c:minorTickMark val="none"/>
        <c:tickLblPos val="nextTo"/>
        <c:crossAx val="1667353424"/>
        <c:crosses val="autoZero"/>
        <c:auto val="1"/>
        <c:lblAlgn val="ctr"/>
        <c:lblOffset val="100"/>
        <c:noMultiLvlLbl val="0"/>
      </c:catAx>
      <c:valAx>
        <c:axId val="166735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667352880"/>
        <c:crosses val="autoZero"/>
        <c:crossBetween val="between"/>
      </c:valAx>
      <c:spPr>
        <a:noFill/>
        <a:ln>
          <a:noFill/>
        </a:ln>
        <a:effectLst/>
      </c:spPr>
    </c:plotArea>
    <c:legend>
      <c:legendPos val="b"/>
      <c:layout>
        <c:manualLayout>
          <c:xMode val="edge"/>
          <c:yMode val="edge"/>
          <c:x val="0.10499679513651788"/>
          <c:y val="0.81456376749841208"/>
          <c:w val="0.79000640972696423"/>
          <c:h val="0.1013521086529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Departamemto de Formación Continua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Total bachilleres becados vs Meta del año</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68328090502333"/>
          <c:y val="0.32943640981357802"/>
          <c:w val="0.82425498970902022"/>
          <c:h val="0.38262897346377078"/>
        </c:manualLayout>
      </c:layout>
      <c:bar3DChart>
        <c:barDir val="col"/>
        <c:grouping val="clustered"/>
        <c:varyColors val="0"/>
        <c:ser>
          <c:idx val="0"/>
          <c:order val="0"/>
          <c:tx>
            <c:strRef>
              <c:f>'2do Trimestre 2022'!$C$15</c:f>
              <c:strCache>
                <c:ptCount val="1"/>
                <c:pt idx="0">
                  <c:v>Docentes Beneficiados</c:v>
                </c:pt>
              </c:strCache>
            </c:strRef>
          </c:tx>
          <c:spPr>
            <a:solidFill>
              <a:schemeClr val="accent1"/>
            </a:solidFill>
            <a:ln>
              <a:noFill/>
            </a:ln>
            <a:effectLst/>
            <a:sp3d/>
          </c:spPr>
          <c:invertIfNegative val="0"/>
          <c:dLbls>
            <c:dLbl>
              <c:idx val="0"/>
              <c:layout>
                <c:manualLayout>
                  <c:x val="2.1917808219178082E-2"/>
                  <c:y val="-4.84848484848485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684-475B-9413-0EF6E5D4E0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2022'!$B$16:$B$17</c15:sqref>
                  </c15:fullRef>
                </c:ext>
              </c:extLst>
              <c:f>'2do Trimestre 2022'!$B$17</c:f>
              <c:strCache>
                <c:ptCount val="1"/>
                <c:pt idx="0">
                  <c:v>Total</c:v>
                </c:pt>
              </c:strCache>
            </c:strRef>
          </c:cat>
          <c:val>
            <c:numRef>
              <c:extLst>
                <c:ext xmlns:c15="http://schemas.microsoft.com/office/drawing/2012/chart" uri="{02D57815-91ED-43cb-92C2-25804820EDAC}">
                  <c15:fullRef>
                    <c15:sqref>'2do Trimestre 2022'!$C$16:$C$17</c15:sqref>
                  </c15:fullRef>
                </c:ext>
              </c:extLst>
              <c:f>'2do Trimestre 2022'!$C$17</c:f>
              <c:numCache>
                <c:formatCode>General</c:formatCode>
                <c:ptCount val="1"/>
                <c:pt idx="0">
                  <c:v>57</c:v>
                </c:pt>
              </c:numCache>
            </c:numRef>
          </c:val>
          <c:extLst>
            <c:ext xmlns:c16="http://schemas.microsoft.com/office/drawing/2014/chart" uri="{C3380CC4-5D6E-409C-BE32-E72D297353CC}">
              <c16:uniqueId val="{00000005-8684-475B-9413-0EF6E5D4E0C4}"/>
            </c:ext>
          </c:extLst>
        </c:ser>
        <c:ser>
          <c:idx val="1"/>
          <c:order val="1"/>
          <c:tx>
            <c:strRef>
              <c:f>'2do Trimestre 2022'!$D$15</c:f>
              <c:strCache>
                <c:ptCount val="1"/>
                <c:pt idx="0">
                  <c:v>META</c:v>
                </c:pt>
              </c:strCache>
            </c:strRef>
          </c:tx>
          <c:spPr>
            <a:solidFill>
              <a:schemeClr val="accent2"/>
            </a:solidFill>
            <a:ln>
              <a:noFill/>
            </a:ln>
            <a:effectLst/>
            <a:sp3d/>
          </c:spPr>
          <c:invertIfNegative val="0"/>
          <c:dLbls>
            <c:dLbl>
              <c:idx val="0"/>
              <c:layout>
                <c:manualLayout>
                  <c:x val="4.7488584474885909E-2"/>
                  <c:y val="-3.0303030303030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684-475B-9413-0EF6E5D4E0C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2022'!$B$16:$B$17</c15:sqref>
                  </c15:fullRef>
                </c:ext>
              </c:extLst>
              <c:f>'2do Trimestre 2022'!$B$17</c:f>
              <c:strCache>
                <c:ptCount val="1"/>
                <c:pt idx="0">
                  <c:v>Total</c:v>
                </c:pt>
              </c:strCache>
            </c:strRef>
          </c:cat>
          <c:val>
            <c:numRef>
              <c:extLst>
                <c:ext xmlns:c15="http://schemas.microsoft.com/office/drawing/2012/chart" uri="{02D57815-91ED-43cb-92C2-25804820EDAC}">
                  <c15:fullRef>
                    <c15:sqref>'2do Trimestre 2022'!$D$16:$D$17</c15:sqref>
                  </c15:fullRef>
                </c:ext>
              </c:extLst>
              <c:f>'2do Trimestre 2022'!$D$17</c:f>
              <c:numCache>
                <c:formatCode>General</c:formatCode>
                <c:ptCount val="1"/>
                <c:pt idx="0">
                  <c:v>0</c:v>
                </c:pt>
              </c:numCache>
            </c:numRef>
          </c:val>
          <c:extLst>
            <c:ext xmlns:c16="http://schemas.microsoft.com/office/drawing/2014/chart" uri="{C3380CC4-5D6E-409C-BE32-E72D297353CC}">
              <c16:uniqueId val="{00000006-8684-475B-9413-0EF6E5D4E0C4}"/>
            </c:ext>
          </c:extLst>
        </c:ser>
        <c:dLbls>
          <c:showLegendKey val="0"/>
          <c:showVal val="0"/>
          <c:showCatName val="0"/>
          <c:showSerName val="0"/>
          <c:showPercent val="0"/>
          <c:showBubbleSize val="0"/>
        </c:dLbls>
        <c:gapWidth val="150"/>
        <c:shape val="box"/>
        <c:axId val="1725733456"/>
        <c:axId val="1725718768"/>
        <c:axId val="0"/>
        <c:extLst/>
      </c:bar3DChart>
      <c:catAx>
        <c:axId val="1725733456"/>
        <c:scaling>
          <c:orientation val="minMax"/>
        </c:scaling>
        <c:delete val="1"/>
        <c:axPos val="b"/>
        <c:numFmt formatCode="General" sourceLinked="1"/>
        <c:majorTickMark val="none"/>
        <c:minorTickMark val="none"/>
        <c:tickLblPos val="nextTo"/>
        <c:crossAx val="1725718768"/>
        <c:crosses val="autoZero"/>
        <c:auto val="1"/>
        <c:lblAlgn val="ctr"/>
        <c:lblOffset val="100"/>
        <c:noMultiLvlLbl val="0"/>
      </c:catAx>
      <c:valAx>
        <c:axId val="172571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33456"/>
        <c:crosses val="autoZero"/>
        <c:crossBetween val="between"/>
      </c:valAx>
      <c:spPr>
        <a:noFill/>
        <a:ln>
          <a:noFill/>
        </a:ln>
        <a:effectLst/>
      </c:spPr>
    </c:plotArea>
    <c:legend>
      <c:legendPos val="b"/>
      <c:layout>
        <c:manualLayout>
          <c:xMode val="edge"/>
          <c:yMode val="edge"/>
          <c:x val="0.1821697767231151"/>
          <c:y val="0.73409019327129577"/>
          <c:w val="0.63566015891849137"/>
          <c:h val="0.10227344309234074"/>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Departamemto de Formación Continua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Total docentes becados vs Meta del año</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68328090502333"/>
          <c:y val="0.32943640981357802"/>
          <c:w val="0.82425498970902022"/>
          <c:h val="0.38262897346377078"/>
        </c:manualLayout>
      </c:layout>
      <c:bar3DChart>
        <c:barDir val="col"/>
        <c:grouping val="clustered"/>
        <c:varyColors val="0"/>
        <c:ser>
          <c:idx val="0"/>
          <c:order val="0"/>
          <c:tx>
            <c:strRef>
              <c:f>'2do Trimestre 2022'!$B$113</c:f>
              <c:strCache>
                <c:ptCount val="1"/>
                <c:pt idx="0">
                  <c:v>Docentes Beneficiados</c:v>
                </c:pt>
              </c:strCache>
            </c:strRef>
          </c:tx>
          <c:spPr>
            <a:solidFill>
              <a:schemeClr val="accent1"/>
            </a:solidFill>
            <a:ln>
              <a:noFill/>
            </a:ln>
            <a:effectLst/>
            <a:sp3d/>
          </c:spPr>
          <c:invertIfNegative val="0"/>
          <c:dLbls>
            <c:dLbl>
              <c:idx val="0"/>
              <c:layout>
                <c:manualLayout>
                  <c:x val="2.6468155500413565E-2"/>
                  <c:y val="-5.095542537080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5A-4C6F-BA77-6008117ABA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2022'!$A$114</c:f>
              <c:strCache>
                <c:ptCount val="1"/>
                <c:pt idx="0">
                  <c:v>Total</c:v>
                </c:pt>
              </c:strCache>
            </c:strRef>
          </c:cat>
          <c:val>
            <c:numRef>
              <c:f>'2do Trimestre 2022'!$B$114</c:f>
              <c:numCache>
                <c:formatCode>_-* #,##0_-;\-* #,##0_-;_-* "-"??_-;_-@_-</c:formatCode>
                <c:ptCount val="1"/>
                <c:pt idx="0">
                  <c:v>310</c:v>
                </c:pt>
              </c:numCache>
            </c:numRef>
          </c:val>
          <c:extLst>
            <c:ext xmlns:c16="http://schemas.microsoft.com/office/drawing/2014/chart" uri="{C3380CC4-5D6E-409C-BE32-E72D297353CC}">
              <c16:uniqueId val="{00000005-305A-4C6F-BA77-6008117ABAE1}"/>
            </c:ext>
          </c:extLst>
        </c:ser>
        <c:ser>
          <c:idx val="1"/>
          <c:order val="1"/>
          <c:tx>
            <c:strRef>
              <c:f>'2do Trimestre 2022'!$C$113</c:f>
              <c:strCache>
                <c:ptCount val="1"/>
                <c:pt idx="0">
                  <c:v>Meta</c:v>
                </c:pt>
              </c:strCache>
            </c:strRef>
          </c:tx>
          <c:spPr>
            <a:solidFill>
              <a:schemeClr val="accent2"/>
            </a:solidFill>
            <a:ln>
              <a:noFill/>
            </a:ln>
            <a:effectLst/>
            <a:sp3d/>
          </c:spPr>
          <c:invertIfNegative val="0"/>
          <c:dLbls>
            <c:dLbl>
              <c:idx val="0"/>
              <c:layout>
                <c:manualLayout>
                  <c:x val="4.6319272125723739E-2"/>
                  <c:y val="-5.0955425370808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5A-4C6F-BA77-6008117ABA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2022'!$A$114</c:f>
              <c:strCache>
                <c:ptCount val="1"/>
                <c:pt idx="0">
                  <c:v>Total</c:v>
                </c:pt>
              </c:strCache>
            </c:strRef>
          </c:cat>
          <c:val>
            <c:numRef>
              <c:f>'2do Trimestre 2022'!$C$114</c:f>
              <c:numCache>
                <c:formatCode>_-* #,##0_-;\-* #,##0_-;_-* "-"??_-;_-@_-</c:formatCode>
                <c:ptCount val="1"/>
                <c:pt idx="0">
                  <c:v>753</c:v>
                </c:pt>
              </c:numCache>
            </c:numRef>
          </c:val>
          <c:extLst>
            <c:ext xmlns:c16="http://schemas.microsoft.com/office/drawing/2014/chart" uri="{C3380CC4-5D6E-409C-BE32-E72D297353CC}">
              <c16:uniqueId val="{00000009-305A-4C6F-BA77-6008117ABAE1}"/>
            </c:ext>
          </c:extLst>
        </c:ser>
        <c:ser>
          <c:idx val="2"/>
          <c:order val="2"/>
          <c:tx>
            <c:strRef>
              <c:f>'2do Trimestre 2022'!$D$113</c:f>
              <c:strCache>
                <c:ptCount val="1"/>
                <c:pt idx="0">
                  <c:v>%</c:v>
                </c:pt>
              </c:strCache>
            </c:strRef>
          </c:tx>
          <c:spPr>
            <a:solidFill>
              <a:srgbClr val="00B050"/>
            </a:solidFill>
            <a:ln>
              <a:noFill/>
            </a:ln>
            <a:effectLst/>
            <a:sp3d/>
          </c:spPr>
          <c:invertIfNegative val="0"/>
          <c:dLbls>
            <c:dLbl>
              <c:idx val="0"/>
              <c:layout>
                <c:manualLayout>
                  <c:x val="4.9627791563275438E-2"/>
                  <c:y val="-3.963199751062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05A-4C6F-BA77-6008117ABAE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2022'!$A$114</c:f>
              <c:strCache>
                <c:ptCount val="1"/>
                <c:pt idx="0">
                  <c:v>Total</c:v>
                </c:pt>
              </c:strCache>
            </c:strRef>
          </c:cat>
          <c:val>
            <c:numRef>
              <c:f>'2do Trimestre 2022'!$D$114</c:f>
              <c:numCache>
                <c:formatCode>0.0%</c:formatCode>
                <c:ptCount val="1"/>
                <c:pt idx="0">
                  <c:v>0.41168658698539179</c:v>
                </c:pt>
              </c:numCache>
            </c:numRef>
          </c:val>
          <c:extLst>
            <c:ext xmlns:c16="http://schemas.microsoft.com/office/drawing/2014/chart" uri="{C3380CC4-5D6E-409C-BE32-E72D297353CC}">
              <c16:uniqueId val="{0000000A-305A-4C6F-BA77-6008117ABAE1}"/>
            </c:ext>
          </c:extLst>
        </c:ser>
        <c:dLbls>
          <c:showLegendKey val="0"/>
          <c:showVal val="0"/>
          <c:showCatName val="0"/>
          <c:showSerName val="0"/>
          <c:showPercent val="0"/>
          <c:showBubbleSize val="0"/>
        </c:dLbls>
        <c:gapWidth val="150"/>
        <c:shape val="box"/>
        <c:axId val="1725719312"/>
        <c:axId val="1725719856"/>
        <c:axId val="0"/>
        <c:extLst/>
      </c:bar3DChart>
      <c:catAx>
        <c:axId val="1725719312"/>
        <c:scaling>
          <c:orientation val="minMax"/>
        </c:scaling>
        <c:delete val="1"/>
        <c:axPos val="b"/>
        <c:numFmt formatCode="General" sourceLinked="1"/>
        <c:majorTickMark val="none"/>
        <c:minorTickMark val="none"/>
        <c:tickLblPos val="nextTo"/>
        <c:crossAx val="1725719856"/>
        <c:crosses val="autoZero"/>
        <c:auto val="1"/>
        <c:lblAlgn val="ctr"/>
        <c:lblOffset val="100"/>
        <c:noMultiLvlLbl val="0"/>
      </c:catAx>
      <c:valAx>
        <c:axId val="172571985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19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Departamemto de Formación </a:t>
            </a:r>
            <a:r>
              <a:rPr lang="es-DO" sz="1000" b="1" i="0" baseline="0">
                <a:solidFill>
                  <a:sysClr val="windowText" lastClr="000000"/>
                </a:solidFill>
                <a:effectLst/>
              </a:rPr>
              <a:t>Inicial</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Total bachilleres becados vs Meta del año</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68328090502333"/>
          <c:y val="0.32943640981357802"/>
          <c:w val="0.82425498970902022"/>
          <c:h val="0.38262897346377078"/>
        </c:manualLayout>
      </c:layout>
      <c:bar3DChart>
        <c:barDir val="col"/>
        <c:grouping val="clustered"/>
        <c:varyColors val="0"/>
        <c:ser>
          <c:idx val="0"/>
          <c:order val="0"/>
          <c:tx>
            <c:strRef>
              <c:f>'2do Trimestre 2022'!$B$16</c:f>
              <c:strCache>
                <c:ptCount val="1"/>
                <c:pt idx="0">
                  <c:v>Licenciaturas</c:v>
                </c:pt>
              </c:strCache>
            </c:strRef>
          </c:tx>
          <c:spPr>
            <a:solidFill>
              <a:schemeClr val="accent1"/>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8-452C-4977-B853-69BDE5D401CC}"/>
              </c:ext>
            </c:extLst>
          </c:dPt>
          <c:dPt>
            <c:idx val="1"/>
            <c:invertIfNegative val="0"/>
            <c:bubble3D val="0"/>
            <c:spPr>
              <a:solidFill>
                <a:srgbClr val="FFFF00"/>
              </a:solidFill>
              <a:ln>
                <a:noFill/>
              </a:ln>
              <a:effectLst/>
              <a:sp3d/>
            </c:spPr>
            <c:extLst>
              <c:ext xmlns:c16="http://schemas.microsoft.com/office/drawing/2014/chart" uri="{C3380CC4-5D6E-409C-BE32-E72D297353CC}">
                <c16:uniqueId val="{00000009-452C-4977-B853-69BDE5D401CC}"/>
              </c:ext>
            </c:extLst>
          </c:dPt>
          <c:dPt>
            <c:idx val="2"/>
            <c:invertIfNegative val="0"/>
            <c:bubble3D val="0"/>
            <c:spPr>
              <a:solidFill>
                <a:srgbClr val="00B0F0"/>
              </a:solidFill>
              <a:ln>
                <a:noFill/>
              </a:ln>
              <a:effectLst/>
              <a:sp3d/>
            </c:spPr>
            <c:extLst>
              <c:ext xmlns:c16="http://schemas.microsoft.com/office/drawing/2014/chart" uri="{C3380CC4-5D6E-409C-BE32-E72D297353CC}">
                <c16:uniqueId val="{0000000A-452C-4977-B853-69BDE5D401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2022'!$C$15:$E$15</c:f>
              <c:strCache>
                <c:ptCount val="3"/>
                <c:pt idx="0">
                  <c:v>Docentes Beneficiados</c:v>
                </c:pt>
                <c:pt idx="1">
                  <c:v>META</c:v>
                </c:pt>
                <c:pt idx="2">
                  <c:v>% </c:v>
                </c:pt>
              </c:strCache>
            </c:strRef>
          </c:cat>
          <c:val>
            <c:numRef>
              <c:f>'2do Trimestre 2022'!$C$16:$E$16</c:f>
              <c:numCache>
                <c:formatCode>General</c:formatCode>
                <c:ptCount val="3"/>
                <c:pt idx="0">
                  <c:v>57</c:v>
                </c:pt>
                <c:pt idx="1">
                  <c:v>0</c:v>
                </c:pt>
                <c:pt idx="2" formatCode="0%">
                  <c:v>0</c:v>
                </c:pt>
              </c:numCache>
            </c:numRef>
          </c:val>
          <c:extLst xmlns:c15="http://schemas.microsoft.com/office/drawing/2012/chart">
            <c:ext xmlns:c16="http://schemas.microsoft.com/office/drawing/2014/chart" uri="{C3380CC4-5D6E-409C-BE32-E72D297353CC}">
              <c16:uniqueId val="{00000005-452C-4977-B853-69BDE5D401CC}"/>
            </c:ext>
          </c:extLst>
        </c:ser>
        <c:dLbls>
          <c:showLegendKey val="0"/>
          <c:showVal val="0"/>
          <c:showCatName val="0"/>
          <c:showSerName val="0"/>
          <c:showPercent val="0"/>
          <c:showBubbleSize val="0"/>
        </c:dLbls>
        <c:gapWidth val="150"/>
        <c:shape val="box"/>
        <c:axId val="1725722576"/>
        <c:axId val="1725720400"/>
        <c:axId val="0"/>
        <c:extLst/>
      </c:bar3DChart>
      <c:catAx>
        <c:axId val="1725722576"/>
        <c:scaling>
          <c:orientation val="minMax"/>
        </c:scaling>
        <c:delete val="1"/>
        <c:axPos val="b"/>
        <c:numFmt formatCode="General" sourceLinked="1"/>
        <c:majorTickMark val="none"/>
        <c:minorTickMark val="none"/>
        <c:tickLblPos val="nextTo"/>
        <c:crossAx val="1725720400"/>
        <c:crosses val="autoZero"/>
        <c:auto val="1"/>
        <c:lblAlgn val="ctr"/>
        <c:lblOffset val="100"/>
        <c:noMultiLvlLbl val="0"/>
      </c:catAx>
      <c:valAx>
        <c:axId val="1725720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22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Posgrado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Total docentes becados vs Meta del año</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6968328090502333"/>
          <c:y val="0.32943640981357802"/>
          <c:w val="0.82425498970902022"/>
          <c:h val="0.38262897346377078"/>
        </c:manualLayout>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00B050"/>
              </a:solidFill>
              <a:ln>
                <a:noFill/>
              </a:ln>
              <a:effectLst/>
              <a:sp3d/>
            </c:spPr>
            <c:extLst>
              <c:ext xmlns:c16="http://schemas.microsoft.com/office/drawing/2014/chart" uri="{C3380CC4-5D6E-409C-BE32-E72D297353CC}">
                <c16:uniqueId val="{00000008-AA84-4828-8A37-F8C044A67872}"/>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9-AA84-4828-8A37-F8C044A6787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2022'!$B$113:$D$113</c:f>
              <c:strCache>
                <c:ptCount val="3"/>
                <c:pt idx="0">
                  <c:v>Docentes Beneficiados</c:v>
                </c:pt>
                <c:pt idx="1">
                  <c:v>Meta</c:v>
                </c:pt>
                <c:pt idx="2">
                  <c:v>%</c:v>
                </c:pt>
              </c:strCache>
            </c:strRef>
          </c:cat>
          <c:val>
            <c:numRef>
              <c:f>'2do Trimestre 2022'!$B$114:$D$114</c:f>
              <c:numCache>
                <c:formatCode>_-* #,##0_-;\-* #,##0_-;_-* "-"??_-;_-@_-</c:formatCode>
                <c:ptCount val="3"/>
                <c:pt idx="0">
                  <c:v>310</c:v>
                </c:pt>
                <c:pt idx="1">
                  <c:v>753</c:v>
                </c:pt>
                <c:pt idx="2" formatCode="0.0%">
                  <c:v>0.41168658698539179</c:v>
                </c:pt>
              </c:numCache>
            </c:numRef>
          </c:val>
          <c:extLst xmlns:c15="http://schemas.microsoft.com/office/drawing/2012/chart">
            <c:ext xmlns:c16="http://schemas.microsoft.com/office/drawing/2014/chart" uri="{C3380CC4-5D6E-409C-BE32-E72D297353CC}">
              <c16:uniqueId val="{00000005-AA84-4828-8A37-F8C044A67872}"/>
            </c:ext>
          </c:extLst>
        </c:ser>
        <c:dLbls>
          <c:showLegendKey val="0"/>
          <c:showVal val="0"/>
          <c:showCatName val="0"/>
          <c:showSerName val="0"/>
          <c:showPercent val="0"/>
          <c:showBubbleSize val="0"/>
        </c:dLbls>
        <c:gapWidth val="150"/>
        <c:shape val="box"/>
        <c:axId val="1725723120"/>
        <c:axId val="1725725296"/>
        <c:axId val="0"/>
        <c:extLst/>
      </c:bar3DChart>
      <c:catAx>
        <c:axId val="1725723120"/>
        <c:scaling>
          <c:orientation val="minMax"/>
        </c:scaling>
        <c:delete val="1"/>
        <c:axPos val="b"/>
        <c:numFmt formatCode="General" sourceLinked="1"/>
        <c:majorTickMark val="none"/>
        <c:minorTickMark val="none"/>
        <c:tickLblPos val="nextTo"/>
        <c:crossAx val="1725725296"/>
        <c:crosses val="autoZero"/>
        <c:auto val="1"/>
        <c:lblAlgn val="ctr"/>
        <c:lblOffset val="100"/>
        <c:noMultiLvlLbl val="0"/>
      </c:catAx>
      <c:valAx>
        <c:axId val="1725725296"/>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23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Formación </a:t>
            </a:r>
            <a:r>
              <a:rPr lang="es-DO" sz="1000" b="1" i="0" baseline="0">
                <a:solidFill>
                  <a:sysClr val="windowText" lastClr="000000"/>
                </a:solidFill>
                <a:effectLst/>
              </a:rPr>
              <a:t>Inicial</a:t>
            </a:r>
            <a:endParaRPr lang="es-DO" sz="1000">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Total bachilleres becados vs Meta del año</a:t>
            </a:r>
            <a:endParaRPr lang="es-DO" sz="1000">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1993336325187333"/>
          <c:y val="0.27165619003506913"/>
          <c:w val="0.36704200834999251"/>
          <c:h val="0.59528661858444165"/>
        </c:manualLayout>
      </c:layout>
      <c:pieChart>
        <c:varyColors val="1"/>
        <c:ser>
          <c:idx val="0"/>
          <c:order val="0"/>
          <c:tx>
            <c:strRef>
              <c:f>'2do Trimestre 2022'!$B$16</c:f>
              <c:strCache>
                <c:ptCount val="1"/>
                <c:pt idx="0">
                  <c:v>Licenciaturas</c:v>
                </c:pt>
              </c:strCache>
            </c:strRef>
          </c:tx>
          <c:spPr>
            <a:solidFill>
              <a:srgbClr val="00B0F0"/>
            </a:solidFill>
          </c:spPr>
          <c:dPt>
            <c:idx val="0"/>
            <c:bubble3D val="0"/>
            <c:spPr>
              <a:solidFill>
                <a:srgbClr val="00B050"/>
              </a:solidFill>
              <a:ln w="19050">
                <a:solidFill>
                  <a:schemeClr val="lt1"/>
                </a:solidFill>
              </a:ln>
              <a:effectLst/>
            </c:spPr>
            <c:extLst>
              <c:ext xmlns:c16="http://schemas.microsoft.com/office/drawing/2014/chart" uri="{C3380CC4-5D6E-409C-BE32-E72D297353CC}">
                <c16:uniqueId val="{00000002-7B2F-4772-8461-FFED87477E62}"/>
              </c:ext>
            </c:extLst>
          </c:dPt>
          <c:dPt>
            <c:idx val="1"/>
            <c:bubble3D val="0"/>
            <c:spPr>
              <a:solidFill>
                <a:srgbClr val="00B0F0"/>
              </a:solidFill>
              <a:ln w="19050">
                <a:solidFill>
                  <a:schemeClr val="lt1"/>
                </a:solidFill>
              </a:ln>
              <a:effectLst/>
            </c:spPr>
            <c:extLst>
              <c:ext xmlns:c16="http://schemas.microsoft.com/office/drawing/2014/chart" uri="{C3380CC4-5D6E-409C-BE32-E72D297353CC}">
                <c16:uniqueId val="{00000003-F8FB-410D-A9EF-72E46430A3FD}"/>
              </c:ext>
            </c:extLst>
          </c:dPt>
          <c:dPt>
            <c:idx val="2"/>
            <c:bubble3D val="0"/>
            <c:spPr>
              <a:solidFill>
                <a:srgbClr val="00B0F0"/>
              </a:solidFill>
              <a:ln w="19050">
                <a:solidFill>
                  <a:schemeClr val="lt1"/>
                </a:solidFill>
              </a:ln>
              <a:effectLst/>
            </c:spPr>
            <c:extLst>
              <c:ext xmlns:c16="http://schemas.microsoft.com/office/drawing/2014/chart" uri="{C3380CC4-5D6E-409C-BE32-E72D297353CC}">
                <c16:uniqueId val="{00000003-7B2F-4772-8461-FFED87477E62}"/>
              </c:ext>
            </c:extLst>
          </c:dPt>
          <c:dLbls>
            <c:dLbl>
              <c:idx val="2"/>
              <c:layout>
                <c:manualLayout>
                  <c:x val="0.14085975004419771"/>
                  <c:y val="0.1001089569686142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2F-4772-8461-FFED87477E6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2022'!$C$15:$E$15</c:f>
              <c:strCache>
                <c:ptCount val="3"/>
                <c:pt idx="0">
                  <c:v>Docentes Beneficiados</c:v>
                </c:pt>
                <c:pt idx="1">
                  <c:v>META</c:v>
                </c:pt>
                <c:pt idx="2">
                  <c:v>% </c:v>
                </c:pt>
              </c:strCache>
            </c:strRef>
          </c:cat>
          <c:val>
            <c:numRef>
              <c:f>'2do Trimestre 2022'!$C$16:$E$16</c:f>
              <c:numCache>
                <c:formatCode>General</c:formatCode>
                <c:ptCount val="3"/>
                <c:pt idx="0">
                  <c:v>57</c:v>
                </c:pt>
                <c:pt idx="1">
                  <c:v>0</c:v>
                </c:pt>
                <c:pt idx="2" formatCode="0%">
                  <c:v>0</c:v>
                </c:pt>
              </c:numCache>
            </c:numRef>
          </c:val>
          <c:extLst>
            <c:ext xmlns:c16="http://schemas.microsoft.com/office/drawing/2014/chart" uri="{C3380CC4-5D6E-409C-BE32-E72D297353CC}">
              <c16:uniqueId val="{00000000-7B2F-4772-8461-FFED87477E62}"/>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solidFill>
        <a:srgbClr val="00B0F0"/>
      </a:solidFill>
      <a:round/>
    </a:ln>
    <a:effectLst/>
  </c:spPr>
  <c:txPr>
    <a:bodyPr/>
    <a:lstStyle/>
    <a:p>
      <a:pPr>
        <a:defRPr/>
      </a:pPr>
      <a:endParaRPr lang="es-DO"/>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Departamento de Formación Continua </a:t>
            </a:r>
            <a:endParaRPr lang="es-DO" sz="1000" b="1">
              <a:solidFill>
                <a:sysClr val="windowText" lastClr="000000"/>
              </a:solidFill>
            </a:endParaRPr>
          </a:p>
          <a:p>
            <a:pPr>
              <a:defRPr sz="1000" b="1">
                <a:solidFill>
                  <a:sysClr val="windowText" lastClr="000000"/>
                </a:solidFill>
              </a:defRPr>
            </a:pPr>
            <a:r>
              <a:rPr lang="en-US" sz="1000" b="1">
                <a:solidFill>
                  <a:sysClr val="windowText" lastClr="000000"/>
                </a:solidFill>
              </a:rPr>
              <a:t>Total becas otorgadas vs Meta del año</a:t>
            </a:r>
            <a:endParaRPr lang="es-DO" sz="1000" b="1">
              <a:solidFill>
                <a:sysClr val="windowText" lastClr="000000"/>
              </a:solidFill>
            </a:endParaRPr>
          </a:p>
          <a:p>
            <a:pPr>
              <a:defRPr sz="1000" b="1">
                <a:solidFill>
                  <a:sysClr val="windowText" lastClr="000000"/>
                </a:solidFill>
              </a:defRPr>
            </a:pPr>
            <a:r>
              <a:rPr lang="en-US" sz="1000" b="1" i="0" baseline="0">
                <a:effectLst/>
              </a:rPr>
              <a:t>Periodo 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152222845209369"/>
          <c:y val="0.2972274680804341"/>
          <c:w val="0.39868652641330049"/>
          <c:h val="0.51305078897010381"/>
        </c:manualLayout>
      </c:layout>
      <c:pieChart>
        <c:varyColors val="1"/>
        <c:ser>
          <c:idx val="2"/>
          <c:order val="2"/>
          <c:tx>
            <c:strRef>
              <c:f>'2do Trimestre 2022'!$B$41</c:f>
              <c:strCache>
                <c:ptCount val="1"/>
                <c:pt idx="0">
                  <c:v>Total</c:v>
                </c:pt>
              </c:strCache>
            </c:strRef>
          </c:tx>
          <c:dPt>
            <c:idx val="0"/>
            <c:bubble3D val="0"/>
            <c:spPr>
              <a:solidFill>
                <a:srgbClr val="00B050"/>
              </a:solidFill>
              <a:ln w="19050">
                <a:solidFill>
                  <a:schemeClr val="lt1"/>
                </a:solidFill>
              </a:ln>
              <a:effectLst/>
            </c:spPr>
            <c:extLst>
              <c:ext xmlns:c16="http://schemas.microsoft.com/office/drawing/2014/chart" uri="{C3380CC4-5D6E-409C-BE32-E72D297353CC}">
                <c16:uniqueId val="{00000001-F924-4090-8416-C3540E2E7301}"/>
              </c:ext>
            </c:extLst>
          </c:dPt>
          <c:dPt>
            <c:idx val="1"/>
            <c:bubble3D val="0"/>
            <c:spPr>
              <a:solidFill>
                <a:srgbClr val="00B0F0"/>
              </a:solidFill>
              <a:ln w="19050">
                <a:solidFill>
                  <a:schemeClr val="lt1"/>
                </a:solidFill>
              </a:ln>
              <a:effectLst/>
            </c:spPr>
            <c:extLst>
              <c:ext xmlns:c16="http://schemas.microsoft.com/office/drawing/2014/chart" uri="{C3380CC4-5D6E-409C-BE32-E72D297353CC}">
                <c16:uniqueId val="{00000008-F924-4090-8416-C3540E2E730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3-F924-4090-8416-C3540E2E7301}"/>
              </c:ext>
            </c:extLst>
          </c:dPt>
          <c:dLbls>
            <c:dLbl>
              <c:idx val="2"/>
              <c:layout>
                <c:manualLayout>
                  <c:x val="0.20882913629604349"/>
                  <c:y val="0.1084779930962754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24-4090-8416-C3540E2E730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2022'!$C$38:$E$38</c:f>
              <c:strCache>
                <c:ptCount val="3"/>
                <c:pt idx="0">
                  <c:v>Docentes Beneficiados</c:v>
                </c:pt>
                <c:pt idx="1">
                  <c:v>Meta</c:v>
                </c:pt>
                <c:pt idx="2">
                  <c:v>% </c:v>
                </c:pt>
              </c:strCache>
            </c:strRef>
          </c:cat>
          <c:val>
            <c:numRef>
              <c:f>'2do Trimestre 2022'!$C$41:$E$41</c:f>
              <c:numCache>
                <c:formatCode>_-* #,##0_-;\-* #,##0_-;_-* "-"??_-;_-@_-</c:formatCode>
                <c:ptCount val="3"/>
                <c:pt idx="0">
                  <c:v>11327</c:v>
                </c:pt>
                <c:pt idx="1">
                  <c:v>13170</c:v>
                </c:pt>
                <c:pt idx="2" formatCode="0.0%">
                  <c:v>0.86006074411541378</c:v>
                </c:pt>
              </c:numCache>
            </c:numRef>
          </c:val>
          <c:extLst>
            <c:ext xmlns:c16="http://schemas.microsoft.com/office/drawing/2014/chart" uri="{C3380CC4-5D6E-409C-BE32-E72D297353CC}">
              <c16:uniqueId val="{00000004-F924-4090-8416-C3540E2E7301}"/>
            </c:ext>
          </c:extLst>
        </c:ser>
        <c:dLbls>
          <c:showLegendKey val="0"/>
          <c:showVal val="0"/>
          <c:showCatName val="0"/>
          <c:showSerName val="0"/>
          <c:showPercent val="0"/>
          <c:showBubbleSize val="0"/>
          <c:showLeaderLines val="1"/>
        </c:dLbls>
        <c:firstSliceAng val="0"/>
        <c:extLst>
          <c:ext xmlns:c15="http://schemas.microsoft.com/office/drawing/2012/chart" uri="{02D57815-91ED-43cb-92C2-25804820EDAC}">
            <c15:filteredPieSeries>
              <c15:ser>
                <c:idx val="0"/>
                <c:order val="0"/>
                <c:tx>
                  <c:strRef>
                    <c:extLst>
                      <c:ext uri="{02D57815-91ED-43cb-92C2-25804820EDAC}">
                        <c15:formulaRef>
                          <c15:sqref>'2do Trimestre 2022'!$B$39</c15:sqref>
                        </c15:formulaRef>
                      </c:ext>
                    </c:extLst>
                    <c:strCache>
                      <c:ptCount val="1"/>
                      <c:pt idx="0">
                        <c:v>Diplomados y Talleres, congresos, cursos y seminarios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7-9B42-44DA-89F5-0CFF9B0B3D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9-9B42-44DA-89F5-0CFF9B0B3D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9B42-44DA-89F5-0CFF9B0B3DE1}"/>
                    </c:ext>
                  </c:extLst>
                </c:dPt>
                <c:cat>
                  <c:strRef>
                    <c:extLst>
                      <c:ext uri="{02D57815-91ED-43cb-92C2-25804820EDAC}">
                        <c15:formulaRef>
                          <c15:sqref>'2do Trimestre 2022'!$C$38:$E$38</c15:sqref>
                        </c15:formulaRef>
                      </c:ext>
                    </c:extLst>
                    <c:strCache>
                      <c:ptCount val="3"/>
                      <c:pt idx="0">
                        <c:v>Docentes Beneficiados</c:v>
                      </c:pt>
                      <c:pt idx="1">
                        <c:v>Meta</c:v>
                      </c:pt>
                      <c:pt idx="2">
                        <c:v>% </c:v>
                      </c:pt>
                    </c:strCache>
                  </c:strRef>
                </c:cat>
                <c:val>
                  <c:numRef>
                    <c:extLst>
                      <c:ext uri="{02D57815-91ED-43cb-92C2-25804820EDAC}">
                        <c15:formulaRef>
                          <c15:sqref>'2do Trimestre 2022'!$C$39:$E$39</c15:sqref>
                        </c15:formulaRef>
                      </c:ext>
                    </c:extLst>
                    <c:numCache>
                      <c:formatCode>_-* #,##0_-;\-* #,##0_-;_-* "-"??_-;_-@_-</c:formatCode>
                      <c:ptCount val="3"/>
                      <c:pt idx="0">
                        <c:v>11327</c:v>
                      </c:pt>
                      <c:pt idx="1">
                        <c:v>11370</c:v>
                      </c:pt>
                      <c:pt idx="2" formatCode="0.0%">
                        <c:v>0.99621811785400172</c:v>
                      </c:pt>
                    </c:numCache>
                  </c:numRef>
                </c:val>
                <c:extLst>
                  <c:ext xmlns:c16="http://schemas.microsoft.com/office/drawing/2014/chart" uri="{C3380CC4-5D6E-409C-BE32-E72D297353CC}">
                    <c16:uniqueId val="{00000005-F924-4090-8416-C3540E2E730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'2do Trimestre 2022'!$B$40</c15:sqref>
                        </c15:formulaRef>
                      </c:ext>
                    </c:extLst>
                    <c:strCache>
                      <c:ptCount val="1"/>
                      <c:pt idx="0">
                        <c:v>FSCA</c:v>
                      </c:pt>
                    </c:strCache>
                  </c:strRef>
                </c:tx>
                <c:dPt>
                  <c:idx val="0"/>
                  <c:bubble3D val="0"/>
                  <c:spPr>
                    <a:solidFill>
                      <a:schemeClr val="accent1"/>
                    </a:solidFill>
                    <a:ln w="19050">
                      <a:solidFill>
                        <a:schemeClr val="lt1"/>
                      </a:solidFill>
                    </a:ln>
                    <a:effectLst/>
                  </c:spPr>
                  <c:extLst xmlns:c15="http://schemas.microsoft.com/office/drawing/2012/chart">
                    <c:ext xmlns:c16="http://schemas.microsoft.com/office/drawing/2014/chart" uri="{C3380CC4-5D6E-409C-BE32-E72D297353CC}">
                      <c16:uniqueId val="{0000000D-9B42-44DA-89F5-0CFF9B0B3DE1}"/>
                    </c:ext>
                  </c:extLst>
                </c:dPt>
                <c:dPt>
                  <c:idx val="1"/>
                  <c:bubble3D val="0"/>
                  <c:spPr>
                    <a:solidFill>
                      <a:schemeClr val="accent2"/>
                    </a:solidFill>
                    <a:ln w="19050">
                      <a:solidFill>
                        <a:schemeClr val="lt1"/>
                      </a:solidFill>
                    </a:ln>
                    <a:effectLst/>
                  </c:spPr>
                  <c:extLst xmlns:c15="http://schemas.microsoft.com/office/drawing/2012/chart">
                    <c:ext xmlns:c16="http://schemas.microsoft.com/office/drawing/2014/chart" uri="{C3380CC4-5D6E-409C-BE32-E72D297353CC}">
                      <c16:uniqueId val="{0000000F-9B42-44DA-89F5-0CFF9B0B3DE1}"/>
                    </c:ext>
                  </c:extLst>
                </c:dPt>
                <c:dPt>
                  <c:idx val="2"/>
                  <c:bubble3D val="0"/>
                  <c:spPr>
                    <a:solidFill>
                      <a:schemeClr val="accent3"/>
                    </a:solidFill>
                    <a:ln w="19050">
                      <a:solidFill>
                        <a:schemeClr val="lt1"/>
                      </a:solidFill>
                    </a:ln>
                    <a:effectLst/>
                  </c:spPr>
                  <c:extLst xmlns:c15="http://schemas.microsoft.com/office/drawing/2012/chart">
                    <c:ext xmlns:c16="http://schemas.microsoft.com/office/drawing/2014/chart" uri="{C3380CC4-5D6E-409C-BE32-E72D297353CC}">
                      <c16:uniqueId val="{00000011-9B42-44DA-89F5-0CFF9B0B3DE1}"/>
                    </c:ext>
                  </c:extLst>
                </c:dPt>
                <c:cat>
                  <c:strRef>
                    <c:extLst xmlns:c15="http://schemas.microsoft.com/office/drawing/2012/chart">
                      <c:ext xmlns:c15="http://schemas.microsoft.com/office/drawing/2012/chart" uri="{02D57815-91ED-43cb-92C2-25804820EDAC}">
                        <c15:formulaRef>
                          <c15:sqref>'2do Trimestre 2022'!$C$38:$E$38</c15:sqref>
                        </c15:formulaRef>
                      </c:ext>
                    </c:extLst>
                    <c:strCache>
                      <c:ptCount val="3"/>
                      <c:pt idx="0">
                        <c:v>Docentes Beneficiados</c:v>
                      </c:pt>
                      <c:pt idx="1">
                        <c:v>Meta</c:v>
                      </c:pt>
                      <c:pt idx="2">
                        <c:v>% </c:v>
                      </c:pt>
                    </c:strCache>
                  </c:strRef>
                </c:cat>
                <c:val>
                  <c:numRef>
                    <c:extLst xmlns:c15="http://schemas.microsoft.com/office/drawing/2012/chart">
                      <c:ext xmlns:c15="http://schemas.microsoft.com/office/drawing/2012/chart" uri="{02D57815-91ED-43cb-92C2-25804820EDAC}">
                        <c15:formulaRef>
                          <c15:sqref>'2do Trimestre 2022'!$C$40:$E$40</c15:sqref>
                        </c15:formulaRef>
                      </c:ext>
                    </c:extLst>
                    <c:numCache>
                      <c:formatCode>_-* #,##0_-;\-* #,##0_-;_-* "-"??_-;_-@_-</c:formatCode>
                      <c:ptCount val="3"/>
                      <c:pt idx="0">
                        <c:v>0</c:v>
                      </c:pt>
                      <c:pt idx="1">
                        <c:v>1800</c:v>
                      </c:pt>
                      <c:pt idx="2" formatCode="0.0%">
                        <c:v>0</c:v>
                      </c:pt>
                    </c:numCache>
                  </c:numRef>
                </c:val>
                <c:extLst xmlns:c15="http://schemas.microsoft.com/office/drawing/2012/chart">
                  <c:ext xmlns:c16="http://schemas.microsoft.com/office/drawing/2014/chart" uri="{C3380CC4-5D6E-409C-BE32-E72D297353CC}">
                    <c16:uniqueId val="{00000006-F924-4090-8416-C3540E2E7301}"/>
                  </c:ext>
                </c:extLst>
              </c15:ser>
            </c15:filteredPieSeries>
          </c:ext>
        </c:extLst>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a:solidFill>
                  <a:sysClr val="windowText" lastClr="000000"/>
                </a:solidFill>
              </a:rPr>
              <a:t>Departamento de Posgrado </a:t>
            </a:r>
            <a:endParaRPr lang="es-DO" sz="1000" b="1">
              <a:solidFill>
                <a:sysClr val="windowText" lastClr="000000"/>
              </a:solidFill>
            </a:endParaRPr>
          </a:p>
          <a:p>
            <a:pPr>
              <a:defRPr sz="1000" b="1">
                <a:solidFill>
                  <a:sysClr val="windowText" lastClr="000000"/>
                </a:solidFill>
              </a:defRPr>
            </a:pPr>
            <a:r>
              <a:rPr lang="en-US" sz="1000" b="1">
                <a:solidFill>
                  <a:sysClr val="windowText" lastClr="000000"/>
                </a:solidFill>
              </a:rPr>
              <a:t>Total docentes becados vs Meta del año</a:t>
            </a:r>
            <a:endParaRPr lang="es-DO" sz="1000" b="1">
              <a:solidFill>
                <a:sysClr val="windowText" lastClr="000000"/>
              </a:solidFill>
            </a:endParaRPr>
          </a:p>
          <a:p>
            <a:pPr>
              <a:defRPr sz="1000" b="1">
                <a:solidFill>
                  <a:sysClr val="windowText" lastClr="000000"/>
                </a:solidFill>
              </a:defRPr>
            </a:pPr>
            <a:r>
              <a:rPr lang="en-US" sz="1000" b="1">
                <a:solidFill>
                  <a:sysClr val="windowText" lastClr="000000"/>
                </a:solidFill>
              </a:rPr>
              <a:t>Periodo abril-junio 2022</a:t>
            </a:r>
            <a:endParaRPr lang="es-DO" sz="1000"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051014341439371"/>
          <c:y val="0.29689091660473704"/>
          <c:w val="0.33546381287974364"/>
          <c:h val="0.51565998866765606"/>
        </c:manualLayout>
      </c:layout>
      <c:pieChart>
        <c:varyColors val="1"/>
        <c:ser>
          <c:idx val="0"/>
          <c:order val="0"/>
          <c:dPt>
            <c:idx val="0"/>
            <c:bubble3D val="0"/>
            <c:spPr>
              <a:solidFill>
                <a:srgbClr val="00B050"/>
              </a:solidFill>
              <a:ln w="19050">
                <a:solidFill>
                  <a:schemeClr val="lt1"/>
                </a:solidFill>
              </a:ln>
              <a:effectLst/>
            </c:spPr>
            <c:extLst>
              <c:ext xmlns:c16="http://schemas.microsoft.com/office/drawing/2014/chart" uri="{C3380CC4-5D6E-409C-BE32-E72D297353CC}">
                <c16:uniqueId val="{00000001-226F-4208-B5AD-49024036FD70}"/>
              </c:ext>
            </c:extLst>
          </c:dPt>
          <c:dPt>
            <c:idx val="1"/>
            <c:bubble3D val="0"/>
            <c:spPr>
              <a:solidFill>
                <a:srgbClr val="00B0F0"/>
              </a:solidFill>
              <a:ln w="19050">
                <a:solidFill>
                  <a:schemeClr val="lt1"/>
                </a:solidFill>
              </a:ln>
              <a:effectLst/>
            </c:spPr>
            <c:extLst>
              <c:ext xmlns:c16="http://schemas.microsoft.com/office/drawing/2014/chart" uri="{C3380CC4-5D6E-409C-BE32-E72D297353CC}">
                <c16:uniqueId val="{00000003-226F-4208-B5AD-49024036FD7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6-226F-4208-B5AD-49024036FD70}"/>
              </c:ext>
            </c:extLst>
          </c:dPt>
          <c:dLbls>
            <c:dLbl>
              <c:idx val="2"/>
              <c:layout>
                <c:manualLayout>
                  <c:x val="0.20523107263525761"/>
                  <c:y val="0.175342834610636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6F-4208-B5AD-49024036FD7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2022'!$B$113:$D$113</c:f>
              <c:strCache>
                <c:ptCount val="3"/>
                <c:pt idx="0">
                  <c:v>Docentes Beneficiados</c:v>
                </c:pt>
                <c:pt idx="1">
                  <c:v>Meta</c:v>
                </c:pt>
                <c:pt idx="2">
                  <c:v>%</c:v>
                </c:pt>
              </c:strCache>
            </c:strRef>
          </c:cat>
          <c:val>
            <c:numRef>
              <c:f>'2do Trimestre 2022'!$B$114:$D$114</c:f>
              <c:numCache>
                <c:formatCode>_-* #,##0_-;\-* #,##0_-;_-* "-"??_-;_-@_-</c:formatCode>
                <c:ptCount val="3"/>
                <c:pt idx="0">
                  <c:v>310</c:v>
                </c:pt>
                <c:pt idx="1">
                  <c:v>753</c:v>
                </c:pt>
                <c:pt idx="2" formatCode="0.0%">
                  <c:v>0.41168658698539179</c:v>
                </c:pt>
              </c:numCache>
            </c:numRef>
          </c:val>
          <c:extLst xmlns:c15="http://schemas.microsoft.com/office/drawing/2012/chart">
            <c:ext xmlns:c16="http://schemas.microsoft.com/office/drawing/2014/chart" uri="{C3380CC4-5D6E-409C-BE32-E72D297353CC}">
              <c16:uniqueId val="{00000004-226F-4208-B5AD-49024036FD70}"/>
            </c:ext>
          </c:extLst>
        </c:ser>
        <c:dLbls>
          <c:showLegendKey val="0"/>
          <c:showVal val="0"/>
          <c:showCatName val="0"/>
          <c:showSerName val="0"/>
          <c:showPercent val="0"/>
          <c:showBubbleSize val="0"/>
          <c:showLeaderLines val="1"/>
        </c:dLbls>
        <c:firstSliceAng val="0"/>
      </c:pieChart>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en-US" sz="900" b="1">
                <a:solidFill>
                  <a:sysClr val="windowText" lastClr="000000"/>
                </a:solidFill>
              </a:rPr>
              <a:t>Formación Continua- Apertura Programas</a:t>
            </a:r>
            <a:endParaRPr lang="es-DO" sz="900" b="1">
              <a:solidFill>
                <a:sysClr val="windowText" lastClr="000000"/>
              </a:solidFill>
            </a:endParaRPr>
          </a:p>
          <a:p>
            <a:pPr>
              <a:defRPr sz="900" b="1">
                <a:solidFill>
                  <a:sysClr val="windowText" lastClr="000000"/>
                </a:solidFill>
              </a:defRPr>
            </a:pPr>
            <a:r>
              <a:rPr lang="en-US" sz="900" b="1">
                <a:solidFill>
                  <a:sysClr val="windowText" lastClr="000000"/>
                </a:solidFill>
              </a:rPr>
              <a:t>% Becas otorgadas  por modalidad</a:t>
            </a:r>
            <a:endParaRPr lang="es-DO" sz="900" b="1">
              <a:solidFill>
                <a:sysClr val="windowText" lastClr="000000"/>
              </a:solidFill>
            </a:endParaRPr>
          </a:p>
          <a:p>
            <a:pPr>
              <a:defRPr sz="900" b="1">
                <a:solidFill>
                  <a:sysClr val="windowText" lastClr="000000"/>
                </a:solidFill>
              </a:defRPr>
            </a:pPr>
            <a:r>
              <a:rPr lang="en-US" sz="900" b="1">
                <a:solidFill>
                  <a:sysClr val="windowText" lastClr="000000"/>
                </a:solidFill>
              </a:rPr>
              <a:t>Periodo abril-junio 2022</a:t>
            </a:r>
            <a:endParaRPr lang="es-DO" sz="900" b="1">
              <a:solidFill>
                <a:sysClr val="windowText" lastClr="000000"/>
              </a:solidFill>
            </a:endParaRP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311053984575835"/>
          <c:y val="0.24123883667168247"/>
          <c:w val="0.82920605361347821"/>
          <c:h val="0.59839836491705012"/>
        </c:manualLayout>
      </c:layout>
      <c:pie3DChart>
        <c:varyColors val="1"/>
        <c:ser>
          <c:idx val="1"/>
          <c:order val="1"/>
          <c:tx>
            <c:strRef>
              <c:f>'2do Trimestre 2022'!$D$48</c:f>
              <c:strCache>
                <c:ptCount val="1"/>
                <c:pt idx="0">
                  <c:v>% </c:v>
                </c:pt>
              </c:strCache>
            </c:strRef>
          </c:tx>
          <c:explosion val="18"/>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7-DABB-4A64-B119-A41F8BC450BB}"/>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9-DABB-4A64-B119-A41F8BC450BB}"/>
              </c:ext>
            </c:extLst>
          </c:dPt>
          <c:dPt>
            <c:idx val="2"/>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B-DABB-4A64-B119-A41F8BC450BB}"/>
              </c:ext>
            </c:extLst>
          </c:dPt>
          <c:dLbls>
            <c:dLbl>
              <c:idx val="0"/>
              <c:layout>
                <c:manualLayout>
                  <c:x val="-0.1781662382176521"/>
                  <c:y val="3.3751116641012296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ABB-4A64-B119-A41F8BC450BB}"/>
                </c:ext>
              </c:extLst>
            </c:dLbl>
            <c:dLbl>
              <c:idx val="1"/>
              <c:layout>
                <c:manualLayout>
                  <c:x val="-4.417167648388437E-2"/>
                  <c:y val="-3.57896285314414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ABB-4A64-B119-A41F8BC450BB}"/>
                </c:ext>
              </c:extLst>
            </c:dLbl>
            <c:dLbl>
              <c:idx val="2"/>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es-DO"/>
                </a:p>
              </c:txPr>
              <c:dLblPos val="ctr"/>
              <c:showLegendKey val="0"/>
              <c:showVal val="0"/>
              <c:showCatName val="1"/>
              <c:showSerName val="0"/>
              <c:showPercent val="1"/>
              <c:showBubbleSize val="0"/>
              <c:extLst>
                <c:ext xmlns:c16="http://schemas.microsoft.com/office/drawing/2014/chart" uri="{C3380CC4-5D6E-409C-BE32-E72D297353CC}">
                  <c16:uniqueId val="{0000000B-DABB-4A64-B119-A41F8BC450B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2022'!$B$49:$B$51</c:f>
              <c:strCache>
                <c:ptCount val="3"/>
                <c:pt idx="0">
                  <c:v>Diplomados</c:v>
                </c:pt>
                <c:pt idx="1">
                  <c:v>FSCA</c:v>
                </c:pt>
                <c:pt idx="2">
                  <c:v>Talleres, congresos, cursos y seminarios</c:v>
                </c:pt>
              </c:strCache>
            </c:strRef>
          </c:cat>
          <c:val>
            <c:numRef>
              <c:f>'2do Trimestre 2022'!$D$49:$D$51</c:f>
              <c:numCache>
                <c:formatCode>0.00%</c:formatCode>
                <c:ptCount val="3"/>
                <c:pt idx="0" formatCode="0.0%">
                  <c:v>0.44574909508254612</c:v>
                </c:pt>
                <c:pt idx="1">
                  <c:v>0</c:v>
                </c:pt>
                <c:pt idx="2" formatCode="0.0%">
                  <c:v>0.55425090491745388</c:v>
                </c:pt>
              </c:numCache>
            </c:numRef>
          </c:val>
          <c:extLst>
            <c:ext xmlns:c16="http://schemas.microsoft.com/office/drawing/2014/chart" uri="{C3380CC4-5D6E-409C-BE32-E72D297353CC}">
              <c16:uniqueId val="{00000001-E0D5-4410-A46C-396FA6E300E0}"/>
            </c:ext>
          </c:extLst>
        </c:ser>
        <c:dLbls>
          <c:dLblPos val="ctr"/>
          <c:showLegendKey val="0"/>
          <c:showVal val="0"/>
          <c:showCatName val="1"/>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'2do Trimestre 2022'!$C$48</c15:sqref>
                        </c15:formulaRef>
                      </c:ext>
                    </c:extLst>
                    <c:strCache>
                      <c:ptCount val="1"/>
                      <c:pt idx="0">
                        <c:v>Docentes Beneficiados</c:v>
                      </c:pt>
                    </c:strCache>
                  </c:strRef>
                </c:tx>
                <c:dPt>
                  <c:idx val="0"/>
                  <c:bubble3D val="0"/>
                  <c:explosion val="3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4-E0D5-4410-A46C-396FA6E300E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E0D5-4410-A46C-396FA6E300E0}"/>
                    </c:ext>
                  </c:extLst>
                </c:dPt>
                <c:dPt>
                  <c:idx val="2"/>
                  <c:bubble3D val="0"/>
                  <c:explosion val="47"/>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3-E0D5-4410-A46C-396FA6E300E0}"/>
                    </c:ext>
                  </c:extLst>
                </c:dPt>
                <c:dLbls>
                  <c:dLbl>
                    <c:idx val="0"/>
                    <c:tx>
                      <c:rich>
                        <a:bodyPr/>
                        <a:lstStyle/>
                        <a:p>
                          <a:r>
                            <a:rPr lang="en-US"/>
                            <a:t>17.8%</a:t>
                          </a:r>
                        </a:p>
                      </c:rich>
                    </c:tx>
                    <c:dLblPos val="ctr"/>
                    <c:showLegendKey val="0"/>
                    <c:showVal val="0"/>
                    <c:showCatName val="0"/>
                    <c:showSerName val="0"/>
                    <c:showPercent val="1"/>
                    <c:showBubbleSize val="0"/>
                    <c:extLst>
                      <c:ext uri="{CE6537A1-D6FC-4f65-9D91-7224C49458BB}">
                        <c15:showDataLabelsRange val="0"/>
                      </c:ext>
                      <c:ext xmlns:c16="http://schemas.microsoft.com/office/drawing/2014/chart" uri="{C3380CC4-5D6E-409C-BE32-E72D297353CC}">
                        <c16:uniqueId val="{00000004-E0D5-4410-A46C-396FA6E300E0}"/>
                      </c:ext>
                    </c:extLst>
                  </c:dLbl>
                  <c:dLbl>
                    <c:idx val="1"/>
                    <c:tx>
                      <c:rich>
                        <a:bodyPr/>
                        <a:lstStyle/>
                        <a:p>
                          <a:r>
                            <a:rPr lang="en-US"/>
                            <a:t>0.35%</a:t>
                          </a:r>
                        </a:p>
                      </c:rich>
                    </c:tx>
                    <c:dLblPos val="ctr"/>
                    <c:showLegendKey val="0"/>
                    <c:showVal val="0"/>
                    <c:showCatName val="0"/>
                    <c:showSerName val="0"/>
                    <c:showPercent val="1"/>
                    <c:showBubbleSize val="0"/>
                    <c:extLst>
                      <c:ext uri="{CE6537A1-D6FC-4f65-9D91-7224C49458BB}">
                        <c15:showDataLabelsRange val="0"/>
                      </c:ext>
                      <c:ext xmlns:c16="http://schemas.microsoft.com/office/drawing/2014/chart" uri="{C3380CC4-5D6E-409C-BE32-E72D297353CC}">
                        <c16:uniqueId val="{00000005-E0D5-4410-A46C-396FA6E300E0}"/>
                      </c:ext>
                    </c:extLst>
                  </c:dLbl>
                  <c:dLbl>
                    <c:idx val="2"/>
                    <c:tx>
                      <c:rich>
                        <a:bodyPr/>
                        <a:lstStyle/>
                        <a:p>
                          <a:r>
                            <a:rPr lang="en-US"/>
                            <a:t>81.9% </a:t>
                          </a:r>
                        </a:p>
                      </c:rich>
                    </c:tx>
                    <c:dLblPos val="ctr"/>
                    <c:showLegendKey val="0"/>
                    <c:showVal val="0"/>
                    <c:showCatName val="0"/>
                    <c:showSerName val="0"/>
                    <c:showPercent val="1"/>
                    <c:showBubbleSize val="0"/>
                    <c:extLst>
                      <c:ext uri="{CE6537A1-D6FC-4f65-9D91-7224C49458BB}">
                        <c15:showDataLabelsRange val="0"/>
                      </c:ext>
                      <c:ext xmlns:c16="http://schemas.microsoft.com/office/drawing/2014/chart" uri="{C3380CC4-5D6E-409C-BE32-E72D297353CC}">
                        <c16:uniqueId val="{00000003-E0D5-4410-A46C-396FA6E300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dLblPos val="ct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'2do Trimestre 2022'!$B$49:$B$51</c15:sqref>
                        </c15:formulaRef>
                      </c:ext>
                    </c:extLst>
                    <c:strCache>
                      <c:ptCount val="3"/>
                      <c:pt idx="0">
                        <c:v>Diplomados</c:v>
                      </c:pt>
                      <c:pt idx="1">
                        <c:v>FSCA</c:v>
                      </c:pt>
                      <c:pt idx="2">
                        <c:v>Talleres, congresos, cursos y seminarios</c:v>
                      </c:pt>
                    </c:strCache>
                  </c:strRef>
                </c:cat>
                <c:val>
                  <c:numRef>
                    <c:extLst>
                      <c:ext uri="{02D57815-91ED-43cb-92C2-25804820EDAC}">
                        <c15:formulaRef>
                          <c15:sqref>'2do Trimestre 2022'!$C$49:$C$51</c15:sqref>
                        </c15:formulaRef>
                      </c:ext>
                    </c:extLst>
                    <c:numCache>
                      <c:formatCode>General</c:formatCode>
                      <c:ptCount val="3"/>
                      <c:pt idx="0" formatCode="_-* #,##0_-;\-* #,##0_-;_-* &quot;-&quot;??_-;_-@_-">
                        <c:v>5049</c:v>
                      </c:pt>
                      <c:pt idx="1">
                        <c:v>0</c:v>
                      </c:pt>
                      <c:pt idx="2" formatCode="_-* #,##0_-;\-* #,##0_-;_-* &quot;-&quot;??_-;_-@_-">
                        <c:v>6278</c:v>
                      </c:pt>
                    </c:numCache>
                  </c:numRef>
                </c:val>
                <c:extLst>
                  <c:ext xmlns:c16="http://schemas.microsoft.com/office/drawing/2014/chart" uri="{C3380CC4-5D6E-409C-BE32-E72D297353CC}">
                    <c16:uniqueId val="{00000000-E0D5-4410-A46C-396FA6E300E0}"/>
                  </c:ext>
                </c:extLst>
              </c15:ser>
            </c15:filteredPieSeries>
          </c:ext>
        </c:extLst>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5">
          <a:lumMod val="75000"/>
        </a:schemeClr>
      </a:solidFill>
      <a:round/>
    </a:ln>
    <a:effectLst/>
  </c:spPr>
  <c:txPr>
    <a:bodyPr/>
    <a:lstStyle/>
    <a:p>
      <a:pPr>
        <a:defRPr/>
      </a:pPr>
      <a:endParaRPr lang="es-D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Posgrado</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Docentes Becados por modalidad</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Periodo abril-junio 2022</a:t>
            </a:r>
            <a:endParaRPr lang="es-DO" sz="1000" b="1">
              <a:solidFill>
                <a:sysClr val="windowText" lastClr="000000"/>
              </a:solidFill>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627906976744186E-2"/>
          <c:y val="0.28516634943246177"/>
          <c:w val="0.9147286821705426"/>
          <c:h val="0.56092723652550358"/>
        </c:manualLayout>
      </c:layout>
      <c:pie3DChart>
        <c:varyColors val="1"/>
        <c:ser>
          <c:idx val="0"/>
          <c:order val="0"/>
          <c:tx>
            <c:strRef>
              <c:f>'2do Trimestre 2022'!$C$121</c:f>
              <c:strCache>
                <c:ptCount val="1"/>
                <c:pt idx="0">
                  <c:v>Docentes Beneficiados</c:v>
                </c:pt>
              </c:strCache>
            </c:strRef>
          </c:tx>
          <c:spPr>
            <a:solidFill>
              <a:srgbClr val="00B050"/>
            </a:solidFill>
          </c:spPr>
          <c:dPt>
            <c:idx val="0"/>
            <c:bubble3D val="0"/>
            <c:explosion val="33"/>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FF10-4FB4-86D6-27E0EC0FB105}"/>
              </c:ext>
            </c:extLst>
          </c:dPt>
          <c:dPt>
            <c:idx val="1"/>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4-FF10-4FB4-86D6-27E0EC0FB105}"/>
              </c:ext>
            </c:extLst>
          </c:dPt>
          <c:dPt>
            <c:idx val="2"/>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FF10-4FB4-86D6-27E0EC0FB105}"/>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1"/>
              <c:showBubbleSize val="0"/>
              <c:extLst>
                <c:ext xmlns:c16="http://schemas.microsoft.com/office/drawing/2014/chart" uri="{C3380CC4-5D6E-409C-BE32-E72D297353CC}">
                  <c16:uniqueId val="{00000002-FF10-4FB4-86D6-27E0EC0FB105}"/>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1"/>
              <c:showBubbleSize val="0"/>
              <c:extLst>
                <c:ext xmlns:c16="http://schemas.microsoft.com/office/drawing/2014/chart" uri="{C3380CC4-5D6E-409C-BE32-E72D297353CC}">
                  <c16:uniqueId val="{00000004-FF10-4FB4-86D6-27E0EC0FB105}"/>
                </c:ext>
              </c:extLst>
            </c:dLbl>
            <c:dLbl>
              <c:idx val="2"/>
              <c:layout>
                <c:manualLayout>
                  <c:x val="2.8099249221754257E-2"/>
                  <c:y val="4.200060702403785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F10-4FB4-86D6-27E0EC0FB10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'2do Trimestre 2022'!$B$122:$B$125</c15:sqref>
                  </c15:fullRef>
                </c:ext>
              </c:extLst>
              <c:f>'2do Trimestre 2022'!$B$122:$B$124</c:f>
              <c:strCache>
                <c:ptCount val="3"/>
                <c:pt idx="0">
                  <c:v>Especialidades </c:v>
                </c:pt>
                <c:pt idx="1">
                  <c:v>Maestrías</c:v>
                </c:pt>
                <c:pt idx="2">
                  <c:v>Doctorados</c:v>
                </c:pt>
              </c:strCache>
            </c:strRef>
          </c:cat>
          <c:val>
            <c:numRef>
              <c:extLst>
                <c:ext xmlns:c15="http://schemas.microsoft.com/office/drawing/2012/chart" uri="{02D57815-91ED-43cb-92C2-25804820EDAC}">
                  <c15:fullRef>
                    <c15:sqref>'2do Trimestre 2022'!$C$122:$C$125</c15:sqref>
                  </c15:fullRef>
                </c:ext>
              </c:extLst>
              <c:f>'2do Trimestre 2022'!$C$122:$C$124</c:f>
              <c:numCache>
                <c:formatCode>_-* #,##0_-;\-* #,##0_-;_-* "-"??_-;_-@_-</c:formatCode>
                <c:ptCount val="3"/>
                <c:pt idx="0" formatCode="General">
                  <c:v>97</c:v>
                </c:pt>
                <c:pt idx="1">
                  <c:v>213</c:v>
                </c:pt>
                <c:pt idx="2" formatCode="General">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0-FF10-4FB4-86D6-27E0EC0FB105}"/>
            </c:ext>
          </c:extLst>
        </c:ser>
        <c:ser>
          <c:idx val="1"/>
          <c:order val="1"/>
          <c:tx>
            <c:strRef>
              <c:f>'2do Trimestre 2022'!$D$121</c:f>
              <c:strCache>
                <c:ptCount val="1"/>
                <c:pt idx="0">
                  <c:v>% </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7-3AED-498E-9028-8156ABFF74E6}"/>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9-3AED-498E-9028-8156ABFF74E6}"/>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B-3AED-498E-9028-8156ABFF74E6}"/>
              </c:ext>
            </c:extLst>
          </c:dPt>
          <c:cat>
            <c:strRef>
              <c:extLst>
                <c:ext xmlns:c15="http://schemas.microsoft.com/office/drawing/2012/chart" uri="{02D57815-91ED-43cb-92C2-25804820EDAC}">
                  <c15:fullRef>
                    <c15:sqref>'2do Trimestre 2022'!$B$122:$B$125</c15:sqref>
                  </c15:fullRef>
                </c:ext>
              </c:extLst>
              <c:f>'2do Trimestre 2022'!$B$122:$B$124</c:f>
              <c:strCache>
                <c:ptCount val="3"/>
                <c:pt idx="0">
                  <c:v>Especialidades </c:v>
                </c:pt>
                <c:pt idx="1">
                  <c:v>Maestrías</c:v>
                </c:pt>
                <c:pt idx="2">
                  <c:v>Doctorados</c:v>
                </c:pt>
              </c:strCache>
            </c:strRef>
          </c:cat>
          <c:val>
            <c:numRef>
              <c:extLst>
                <c:ext xmlns:c15="http://schemas.microsoft.com/office/drawing/2012/chart" uri="{02D57815-91ED-43cb-92C2-25804820EDAC}">
                  <c15:fullRef>
                    <c15:sqref>'2do Trimestre 2022'!$D$122:$D$125</c15:sqref>
                  </c15:fullRef>
                </c:ext>
              </c:extLst>
              <c:f>'2do Trimestre 2022'!$D$122:$D$124</c:f>
              <c:numCache>
                <c:formatCode>0.0%</c:formatCode>
                <c:ptCount val="3"/>
                <c:pt idx="0">
                  <c:v>0.31290322580645163</c:v>
                </c:pt>
                <c:pt idx="1">
                  <c:v>0.68709677419354842</c:v>
                </c:pt>
                <c:pt idx="2">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1-FF10-4FB4-86D6-27E0EC0FB105}"/>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5">
          <a:lumMod val="75000"/>
        </a:schemeClr>
      </a:solidFill>
      <a:round/>
    </a:ln>
    <a:effectLst/>
  </c:spPr>
  <c:txPr>
    <a:bodyPr/>
    <a:lstStyle/>
    <a:p>
      <a:pPr>
        <a:defRPr/>
      </a:pPr>
      <a:endParaRPr lang="es-D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Total Docentes Becados por Trimestre y Tipo de Programa</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Para los dos trimestres el año 2022</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9.4005327985687184E-2"/>
          <c:y val="0.14491891739339033"/>
          <c:w val="0.89850403531019296"/>
          <c:h val="0.41672158722095221"/>
        </c:manualLayout>
      </c:layout>
      <c:barChart>
        <c:barDir val="col"/>
        <c:grouping val="clustered"/>
        <c:varyColors val="0"/>
        <c:ser>
          <c:idx val="0"/>
          <c:order val="0"/>
          <c:tx>
            <c:strRef>
              <c:f>'Anexo 3'!$C$31</c:f>
              <c:strCache>
                <c:ptCount val="1"/>
                <c:pt idx="0">
                  <c:v>Formación Inicial - Licenciaturas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3'!$D$31:$G$31</c15:sqref>
                  </c15:fullRef>
                </c:ext>
              </c:extLst>
              <c:f>'Anexo 3'!$D$31:$E$31</c:f>
              <c:numCache>
                <c:formatCode>_-* #,##0_-;\-* #,##0_-;_-* "-"??_-;_-@_-</c:formatCode>
                <c:ptCount val="2"/>
                <c:pt idx="0">
                  <c:v>149</c:v>
                </c:pt>
                <c:pt idx="1">
                  <c:v>57</c:v>
                </c:pt>
              </c:numCache>
            </c:numRef>
          </c:val>
          <c:extLst>
            <c:ext xmlns:c16="http://schemas.microsoft.com/office/drawing/2014/chart" uri="{C3380CC4-5D6E-409C-BE32-E72D297353CC}">
              <c16:uniqueId val="{00000000-5EFC-4DBB-8D7A-BB0F4CD353F1}"/>
            </c:ext>
          </c:extLst>
        </c:ser>
        <c:ser>
          <c:idx val="1"/>
          <c:order val="1"/>
          <c:tx>
            <c:strRef>
              <c:f>'Anexo 3'!$C$32</c:f>
              <c:strCache>
                <c:ptCount val="1"/>
                <c:pt idx="0">
                  <c:v>Formación Cont.- Diplomados</c:v>
                </c:pt>
              </c:strCache>
            </c:strRef>
          </c:tx>
          <c:spPr>
            <a:solidFill>
              <a:srgbClr val="92D05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3'!$D$32:$G$32</c15:sqref>
                  </c15:fullRef>
                </c:ext>
              </c:extLst>
              <c:f>'Anexo 3'!$D$32:$E$32</c:f>
              <c:numCache>
                <c:formatCode>_-* #,##0_-;\-* #,##0_-;_-* "-"??_-;_-@_-</c:formatCode>
                <c:ptCount val="2"/>
                <c:pt idx="0">
                  <c:v>2544</c:v>
                </c:pt>
                <c:pt idx="1">
                  <c:v>5049</c:v>
                </c:pt>
              </c:numCache>
            </c:numRef>
          </c:val>
          <c:extLst>
            <c:ext xmlns:c16="http://schemas.microsoft.com/office/drawing/2014/chart" uri="{C3380CC4-5D6E-409C-BE32-E72D297353CC}">
              <c16:uniqueId val="{00000001-5EFC-4DBB-8D7A-BB0F4CD353F1}"/>
            </c:ext>
          </c:extLst>
        </c:ser>
        <c:ser>
          <c:idx val="2"/>
          <c:order val="2"/>
          <c:tx>
            <c:strRef>
              <c:f>'Anexo 3'!$C$33</c:f>
              <c:strCache>
                <c:ptCount val="1"/>
                <c:pt idx="0">
                  <c:v>Formación Cont.- Talleres, congresos, cursos y seminarios</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3'!$D$33:$G$33</c15:sqref>
                  </c15:fullRef>
                </c:ext>
              </c:extLst>
              <c:f>'Anexo 3'!$D$33:$E$33</c:f>
              <c:numCache>
                <c:formatCode>_-* #,##0_-;\-* #,##0_-;_-* "-"??_-;_-@_-</c:formatCode>
                <c:ptCount val="2"/>
                <c:pt idx="0">
                  <c:v>11737</c:v>
                </c:pt>
                <c:pt idx="1">
                  <c:v>6278</c:v>
                </c:pt>
              </c:numCache>
            </c:numRef>
          </c:val>
          <c:extLst>
            <c:ext xmlns:c16="http://schemas.microsoft.com/office/drawing/2014/chart" uri="{C3380CC4-5D6E-409C-BE32-E72D297353CC}">
              <c16:uniqueId val="{00000002-5EFC-4DBB-8D7A-BB0F4CD353F1}"/>
            </c:ext>
          </c:extLst>
        </c:ser>
        <c:ser>
          <c:idx val="3"/>
          <c:order val="3"/>
          <c:tx>
            <c:strRef>
              <c:f>'Anexo 3'!$C$34</c:f>
              <c:strCache>
                <c:ptCount val="1"/>
                <c:pt idx="0">
                  <c:v>Formación Cont.- FSCA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3'!$D$34:$G$34</c15:sqref>
                  </c15:fullRef>
                </c:ext>
              </c:extLst>
              <c:f>'Anexo 3'!$D$34:$E$34</c:f>
              <c:numCache>
                <c:formatCode>_-* #,##0_-;\-* #,##0_-;_-* "-"??_-;_-@_-</c:formatCode>
                <c:ptCount val="2"/>
                <c:pt idx="0">
                  <c:v>50</c:v>
                </c:pt>
                <c:pt idx="1">
                  <c:v>0</c:v>
                </c:pt>
              </c:numCache>
            </c:numRef>
          </c:val>
          <c:extLst>
            <c:ext xmlns:c16="http://schemas.microsoft.com/office/drawing/2014/chart" uri="{C3380CC4-5D6E-409C-BE32-E72D297353CC}">
              <c16:uniqueId val="{00000006-5EFC-4DBB-8D7A-BB0F4CD353F1}"/>
            </c:ext>
          </c:extLst>
        </c:ser>
        <c:ser>
          <c:idx val="4"/>
          <c:order val="4"/>
          <c:tx>
            <c:strRef>
              <c:f>'Anexo 3'!$C$35</c:f>
              <c:strCache>
                <c:ptCount val="1"/>
                <c:pt idx="0">
                  <c:v>Posgrado - Especialidades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3'!$D$35:$G$35</c15:sqref>
                  </c15:fullRef>
                </c:ext>
              </c:extLst>
              <c:f>'Anexo 3'!$D$35:$E$35</c:f>
              <c:numCache>
                <c:formatCode>_-* #,##0_-;\-* #,##0_-;_-* "-"??_-;_-@_-</c:formatCode>
                <c:ptCount val="2"/>
                <c:pt idx="0">
                  <c:v>108</c:v>
                </c:pt>
                <c:pt idx="1">
                  <c:v>97</c:v>
                </c:pt>
              </c:numCache>
            </c:numRef>
          </c:val>
          <c:extLst>
            <c:ext xmlns:c16="http://schemas.microsoft.com/office/drawing/2014/chart" uri="{C3380CC4-5D6E-409C-BE32-E72D297353CC}">
              <c16:uniqueId val="{00000007-5EFC-4DBB-8D7A-BB0F4CD353F1}"/>
            </c:ext>
          </c:extLst>
        </c:ser>
        <c:ser>
          <c:idx val="5"/>
          <c:order val="5"/>
          <c:tx>
            <c:strRef>
              <c:f>'Anexo 3'!$C$36</c:f>
              <c:strCache>
                <c:ptCount val="1"/>
                <c:pt idx="0">
                  <c:v>Posgrado - Maestrías</c:v>
                </c:pt>
              </c:strCache>
            </c:strRef>
          </c:tx>
          <c:spPr>
            <a:solidFill>
              <a:srgbClr val="7030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3'!$D$36:$G$36</c15:sqref>
                  </c15:fullRef>
                </c:ext>
              </c:extLst>
              <c:f>'Anexo 3'!$D$36:$E$36</c:f>
              <c:numCache>
                <c:formatCode>_-* #,##0_-;\-* #,##0_-;_-* "-"??_-;_-@_-</c:formatCode>
                <c:ptCount val="2"/>
                <c:pt idx="0">
                  <c:v>416</c:v>
                </c:pt>
                <c:pt idx="1">
                  <c:v>213</c:v>
                </c:pt>
              </c:numCache>
            </c:numRef>
          </c:val>
          <c:extLst>
            <c:ext xmlns:c16="http://schemas.microsoft.com/office/drawing/2014/chart" uri="{C3380CC4-5D6E-409C-BE32-E72D297353CC}">
              <c16:uniqueId val="{00000008-5EFC-4DBB-8D7A-BB0F4CD353F1}"/>
            </c:ext>
          </c:extLst>
        </c:ser>
        <c:ser>
          <c:idx val="6"/>
          <c:order val="6"/>
          <c:tx>
            <c:strRef>
              <c:f>'Anexo 3'!$C$37</c:f>
              <c:strCache>
                <c:ptCount val="1"/>
                <c:pt idx="0">
                  <c:v>Posgrado - Doctorados</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3'!$D$29:$G$30</c:f>
              <c:multiLvlStrCache>
                <c:ptCount val="2"/>
                <c:lvl>
                  <c:pt idx="0">
                    <c:v>Ene./Marz.</c:v>
                  </c:pt>
                  <c:pt idx="1">
                    <c:v>Abr./Jun.</c:v>
                  </c:pt>
                </c:lvl>
                <c:lvl>
                  <c:pt idx="0">
                    <c:v>Becas otorgadas 2022</c:v>
                  </c:pt>
                </c:lvl>
              </c:multiLvlStrCache>
            </c:multiLvlStrRef>
          </c:cat>
          <c:val>
            <c:numRef>
              <c:extLst>
                <c:ext xmlns:c15="http://schemas.microsoft.com/office/drawing/2012/chart" uri="{02D57815-91ED-43cb-92C2-25804820EDAC}">
                  <c15:fullRef>
                    <c15:sqref>'Anexo 3'!$D$37:$G$37</c15:sqref>
                  </c15:fullRef>
                </c:ext>
              </c:extLst>
              <c:f>'Anexo 3'!$D$37:$E$37</c:f>
              <c:numCache>
                <c:formatCode>_-* #,##0_-;\-* #,##0_-;_-* "-"??_-;_-@_-</c:formatCode>
                <c:ptCount val="2"/>
                <c:pt idx="0">
                  <c:v>0</c:v>
                </c:pt>
                <c:pt idx="1">
                  <c:v>0</c:v>
                </c:pt>
              </c:numCache>
            </c:numRef>
          </c:val>
          <c:extLst>
            <c:ext xmlns:c16="http://schemas.microsoft.com/office/drawing/2014/chart" uri="{C3380CC4-5D6E-409C-BE32-E72D297353CC}">
              <c16:uniqueId val="{00000009-5EFC-4DBB-8D7A-BB0F4CD353F1}"/>
            </c:ext>
          </c:extLst>
        </c:ser>
        <c:dLbls>
          <c:showLegendKey val="0"/>
          <c:showVal val="0"/>
          <c:showCatName val="0"/>
          <c:showSerName val="0"/>
          <c:showPercent val="0"/>
          <c:showBubbleSize val="0"/>
        </c:dLbls>
        <c:gapWidth val="219"/>
        <c:overlap val="-27"/>
        <c:axId val="1725729648"/>
        <c:axId val="1725731280"/>
        <c:extLst>
          <c:ext xmlns:c15="http://schemas.microsoft.com/office/drawing/2012/chart" uri="{02D57815-91ED-43cb-92C2-25804820EDAC}">
            <c15:filteredBarSeries>
              <c15:ser>
                <c:idx val="7"/>
                <c:order val="7"/>
                <c:tx>
                  <c:strRef>
                    <c:extLst>
                      <c:ext uri="{02D57815-91ED-43cb-92C2-25804820EDAC}">
                        <c15:formulaRef>
                          <c15:sqref>'Anexo 3'!$C$38</c15:sqref>
                        </c15:formulaRef>
                      </c:ext>
                    </c:extLst>
                    <c:strCache>
                      <c:ptCount val="1"/>
                      <c:pt idx="0">
                        <c:v>Total general de Becas Otorgadas</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'Anexo 3'!$D$29:$G$30</c15:sqref>
                        </c15:fullRef>
                        <c15:formulaRef>
                          <c15:sqref>'Anexo 3'!$D$29:$G$30</c15:sqref>
                        </c15:formulaRef>
                      </c:ext>
                    </c:extLst>
                    <c:multiLvlStrCache>
                      <c:ptCount val="2"/>
                      <c:lvl>
                        <c:pt idx="0">
                          <c:v>Ene./Marz.</c:v>
                        </c:pt>
                        <c:pt idx="1">
                          <c:v>Abr./Jun.</c:v>
                        </c:pt>
                      </c:lvl>
                      <c:lvl>
                        <c:pt idx="0">
                          <c:v>Becas otorgadas 2022</c:v>
                        </c:pt>
                      </c:lvl>
                    </c:multiLvlStrCache>
                  </c:multiLvlStrRef>
                </c:cat>
                <c:val>
                  <c:numRef>
                    <c:extLst>
                      <c:ext uri="{02D57815-91ED-43cb-92C2-25804820EDAC}">
                        <c15:fullRef>
                          <c15:sqref>'Anexo 3'!$D$38:$G$38</c15:sqref>
                        </c15:fullRef>
                        <c15:formulaRef>
                          <c15:sqref>'Anexo 3'!$D$38:$E$38</c15:sqref>
                        </c15:formulaRef>
                      </c:ext>
                    </c:extLst>
                    <c:numCache>
                      <c:formatCode>#,##0</c:formatCode>
                      <c:ptCount val="2"/>
                      <c:pt idx="0">
                        <c:v>15004</c:v>
                      </c:pt>
                      <c:pt idx="1">
                        <c:v>11694</c:v>
                      </c:pt>
                    </c:numCache>
                  </c:numRef>
                </c:val>
                <c:extLst>
                  <c:ext xmlns:c16="http://schemas.microsoft.com/office/drawing/2014/chart" uri="{C3380CC4-5D6E-409C-BE32-E72D297353CC}">
                    <c16:uniqueId val="{00000001-A9AA-4046-8B3D-ADED8FFD30C2}"/>
                  </c:ext>
                </c:extLst>
              </c15:ser>
            </c15:filteredBarSeries>
          </c:ext>
        </c:extLst>
      </c:barChart>
      <c:catAx>
        <c:axId val="172572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31280"/>
        <c:crosses val="autoZero"/>
        <c:auto val="1"/>
        <c:lblAlgn val="ctr"/>
        <c:lblOffset val="100"/>
        <c:noMultiLvlLbl val="0"/>
      </c:catAx>
      <c:valAx>
        <c:axId val="172573128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29648"/>
        <c:crosses val="autoZero"/>
        <c:crossBetween val="between"/>
      </c:valAx>
      <c:spPr>
        <a:noFill/>
        <a:ln>
          <a:noFill/>
        </a:ln>
        <a:effectLst/>
      </c:spPr>
    </c:plotArea>
    <c:legend>
      <c:legendPos val="b"/>
      <c:layout>
        <c:manualLayout>
          <c:xMode val="edge"/>
          <c:yMode val="edge"/>
          <c:x val="5.0269140086302766E-3"/>
          <c:y val="0.69563649705077191"/>
          <c:w val="0.8960677933550989"/>
          <c:h val="0.261849145463500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Posgrado </a:t>
            </a:r>
            <a:endParaRPr lang="es-DO"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solidFill>
              </a:defRPr>
            </a:pPr>
            <a:r>
              <a:rPr lang="en-US" sz="1000" b="1" i="0" baseline="0">
                <a:solidFill>
                  <a:sysClr val="windowText" lastClr="000000"/>
                </a:solidFill>
                <a:effectLst/>
              </a:rPr>
              <a:t>Docentes becados según Área Formativa</a:t>
            </a:r>
            <a:endParaRPr lang="es-DO"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solidFill>
              </a:defRPr>
            </a:pPr>
            <a:r>
              <a:rPr lang="en-US" sz="1000" b="1" i="0" baseline="0">
                <a:effectLst/>
              </a:rPr>
              <a:t>Periodo abril-junio 2022</a:t>
            </a:r>
            <a:endParaRPr lang="es-DO" sz="10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solidFill>
              </a:defRPr>
            </a:pPr>
            <a:endParaRPr lang="es-DO" sz="1000" b="1">
              <a:solidFill>
                <a:sysClr val="windowText" lastClr="000000"/>
              </a:solidFill>
              <a:effectLst/>
            </a:endParaRPr>
          </a:p>
        </c:rich>
      </c:tx>
      <c:layout>
        <c:manualLayout>
          <c:xMode val="edge"/>
          <c:yMode val="edge"/>
          <c:x val="0.20112530748564345"/>
          <c:y val="1.830680705573958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solidFill>
              <a:latin typeface="+mn-lt"/>
              <a:ea typeface="+mn-ea"/>
              <a:cs typeface="+mn-cs"/>
            </a:defRPr>
          </a:pPr>
          <a:endParaRPr lang="es-D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9214944607261245"/>
          <c:y val="0.24139796429363264"/>
          <c:w val="0.66319718564475927"/>
          <c:h val="0.75630293718047548"/>
        </c:manualLayout>
      </c:layout>
      <c:bar3DChart>
        <c:barDir val="bar"/>
        <c:grouping val="clustered"/>
        <c:varyColors val="0"/>
        <c:ser>
          <c:idx val="0"/>
          <c:order val="0"/>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2022'!$B$137:$B$142</c:f>
              <c:strCache>
                <c:ptCount val="6"/>
                <c:pt idx="0">
                  <c:v>TIC´s Informática</c:v>
                </c:pt>
                <c:pt idx="1">
                  <c:v>Educación inclusiva </c:v>
                </c:pt>
                <c:pt idx="2">
                  <c:v>Educación Inicial</c:v>
                </c:pt>
                <c:pt idx="3">
                  <c:v>Gestión de la Educación Física y el Deporte</c:v>
                </c:pt>
                <c:pt idx="4">
                  <c:v>Intervención Pedagógica</c:v>
                </c:pt>
                <c:pt idx="5">
                  <c:v>Planificación y Gestión de la Educación</c:v>
                </c:pt>
              </c:strCache>
            </c:strRef>
          </c:cat>
          <c:val>
            <c:numRef>
              <c:f>'2do Trimestre 2022'!$C$137:$C$142</c:f>
              <c:numCache>
                <c:formatCode>General</c:formatCode>
                <c:ptCount val="6"/>
                <c:pt idx="0">
                  <c:v>34</c:v>
                </c:pt>
                <c:pt idx="1">
                  <c:v>97</c:v>
                </c:pt>
                <c:pt idx="2">
                  <c:v>41</c:v>
                </c:pt>
                <c:pt idx="3">
                  <c:v>38</c:v>
                </c:pt>
                <c:pt idx="4">
                  <c:v>50</c:v>
                </c:pt>
                <c:pt idx="5">
                  <c:v>50</c:v>
                </c:pt>
              </c:numCache>
            </c:numRef>
          </c:val>
          <c:extLst>
            <c:ext xmlns:c16="http://schemas.microsoft.com/office/drawing/2014/chart" uri="{C3380CC4-5D6E-409C-BE32-E72D297353CC}">
              <c16:uniqueId val="{00000000-6D59-43F9-9AE1-F35D301F12FF}"/>
            </c:ext>
          </c:extLst>
        </c:ser>
        <c:dLbls>
          <c:showLegendKey val="0"/>
          <c:showVal val="0"/>
          <c:showCatName val="0"/>
          <c:showSerName val="0"/>
          <c:showPercent val="0"/>
          <c:showBubbleSize val="0"/>
        </c:dLbls>
        <c:gapWidth val="150"/>
        <c:shape val="box"/>
        <c:axId val="1667350704"/>
        <c:axId val="1667349616"/>
        <c:axId val="0"/>
        <c:extLst>
          <c:ext xmlns:c15="http://schemas.microsoft.com/office/drawing/2012/chart" uri="{02D57815-91ED-43cb-92C2-25804820EDAC}">
            <c15:filteredBarSeries>
              <c15:ser>
                <c:idx val="1"/>
                <c:order val="1"/>
                <c:spPr>
                  <a:solidFill>
                    <a:schemeClr val="bg1"/>
                  </a:solidFill>
                  <a:ln>
                    <a:noFill/>
                  </a:ln>
                  <a:effectLst/>
                  <a:sp3d/>
                </c:spPr>
                <c:invertIfNegative val="0"/>
                <c:dLbls>
                  <c:dLbl>
                    <c:idx val="0"/>
                    <c:layout>
                      <c:manualLayout>
                        <c:x val="0.48978718787044734"/>
                        <c:y val="-3.4760997613260639E-2"/>
                      </c:manualLayout>
                    </c:layout>
                    <c:tx>
                      <c:rich>
                        <a:bodyPr/>
                        <a:lstStyle/>
                        <a:p>
                          <a:fld id="{83BD0622-F7C0-4C0A-83DB-77136064D3BC}" type="VALUE">
                            <a:rPr lang="en-US"/>
                            <a:pPr/>
                            <a:t>[VALOR]</a:t>
                          </a:fld>
                          <a:r>
                            <a:rPr lang="en-US"/>
                            <a:t>%</a:t>
                          </a:r>
                        </a:p>
                      </c:rich>
                    </c:tx>
                    <c:showLegendKey val="0"/>
                    <c:showVal val="1"/>
                    <c:showCatName val="0"/>
                    <c:showSerName val="0"/>
                    <c:showPercent val="0"/>
                    <c:showBubbleSize val="0"/>
                    <c:extLst>
                      <c:ext uri="{CE6537A1-D6FC-4f65-9D91-7224C49458BB}">
                        <c15:dlblFieldTable/>
                        <c15:showDataLabelsRange val="0"/>
                      </c:ext>
                      <c:ext xmlns:c16="http://schemas.microsoft.com/office/drawing/2014/chart" uri="{C3380CC4-5D6E-409C-BE32-E72D297353CC}">
                        <c16:uniqueId val="{0000000B-4900-4D7C-B2D5-DF58F4E16FD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70C0"/>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'2do Trimestre 2022'!$B$137:$B$142</c15:sqref>
                        </c15:formulaRef>
                      </c:ext>
                    </c:extLst>
                    <c:strCache>
                      <c:ptCount val="6"/>
                      <c:pt idx="0">
                        <c:v>TIC´s Informática</c:v>
                      </c:pt>
                      <c:pt idx="1">
                        <c:v>Educación inclusiva </c:v>
                      </c:pt>
                      <c:pt idx="2">
                        <c:v>Educación Inicial</c:v>
                      </c:pt>
                      <c:pt idx="3">
                        <c:v>Gestión de la Educación Física y el Deporte</c:v>
                      </c:pt>
                      <c:pt idx="4">
                        <c:v>Intervención Pedagógica</c:v>
                      </c:pt>
                      <c:pt idx="5">
                        <c:v>Planificación y Gestión de la Educación</c:v>
                      </c:pt>
                    </c:strCache>
                  </c:strRef>
                </c:cat>
                <c:val>
                  <c:numRef>
                    <c:extLst>
                      <c:ext uri="{02D57815-91ED-43cb-92C2-25804820EDAC}">
                        <c15:formulaRef>
                          <c15:sqref>'2do Trimestre 2022'!$D$137:$D$142</c15:sqref>
                        </c15:formulaRef>
                      </c:ext>
                    </c:extLst>
                    <c:numCache>
                      <c:formatCode>0.00%</c:formatCode>
                      <c:ptCount val="6"/>
                      <c:pt idx="0">
                        <c:v>0.10967741935483871</c:v>
                      </c:pt>
                      <c:pt idx="1">
                        <c:v>0.31290322580645163</c:v>
                      </c:pt>
                      <c:pt idx="2">
                        <c:v>0.13225806451612904</c:v>
                      </c:pt>
                      <c:pt idx="3">
                        <c:v>0.12258064516129032</c:v>
                      </c:pt>
                      <c:pt idx="4">
                        <c:v>0.16129032258064516</c:v>
                      </c:pt>
                      <c:pt idx="5">
                        <c:v>0.16129032258064516</c:v>
                      </c:pt>
                    </c:numCache>
                  </c:numRef>
                </c:val>
                <c:extLst>
                  <c:ext xmlns:c16="http://schemas.microsoft.com/office/drawing/2014/chart" uri="{C3380CC4-5D6E-409C-BE32-E72D297353CC}">
                    <c16:uniqueId val="{00000001-4900-4D7C-B2D5-DF58F4E16FD8}"/>
                  </c:ext>
                </c:extLst>
              </c15:ser>
            </c15:filteredBarSeries>
          </c:ext>
        </c:extLst>
      </c:bar3DChart>
      <c:valAx>
        <c:axId val="1667349616"/>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67350704"/>
        <c:crosses val="autoZero"/>
        <c:crossBetween val="between"/>
      </c:valAx>
      <c:catAx>
        <c:axId val="16673507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s-DO"/>
          </a:p>
        </c:txPr>
        <c:crossAx val="166734961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en-US"/>
              <a:t> </a:t>
            </a:r>
            <a:r>
              <a:rPr lang="en-US" sz="1000" b="1">
                <a:solidFill>
                  <a:sysClr val="windowText" lastClr="000000"/>
                </a:solidFill>
              </a:rPr>
              <a:t>Total Docentes Becados por Trimestre </a:t>
            </a:r>
            <a:endParaRPr lang="es-DO" sz="1000" b="1">
              <a:solidFill>
                <a:sysClr val="windowText" lastClr="000000"/>
              </a:solidFill>
            </a:endParaRPr>
          </a:p>
          <a:p>
            <a:pPr>
              <a:defRPr/>
            </a:pPr>
            <a:r>
              <a:rPr lang="en-US" sz="1000" b="1">
                <a:solidFill>
                  <a:sysClr val="windowText" lastClr="000000"/>
                </a:solidFill>
              </a:rPr>
              <a:t>Periodo abril-junio 2022</a:t>
            </a:r>
            <a:endParaRPr lang="es-DO" sz="1000" b="1">
              <a:solidFill>
                <a:sysClr val="windowText" lastClr="000000"/>
              </a:solidFill>
            </a:endParaRPr>
          </a:p>
          <a:p>
            <a:pPr>
              <a:defRPr/>
            </a:pPr>
            <a:endParaRPr lang="en-US"/>
          </a:p>
        </c:rich>
      </c:tx>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es-DO"/>
        </a:p>
      </c:txPr>
    </c:title>
    <c:autoTitleDeleted val="0"/>
    <c:plotArea>
      <c:layout/>
      <c:barChart>
        <c:barDir val="col"/>
        <c:grouping val="clustered"/>
        <c:varyColors val="0"/>
        <c:ser>
          <c:idx val="0"/>
          <c:order val="0"/>
          <c:tx>
            <c:strRef>
              <c:f>'Anexo 3'!$C$49</c:f>
              <c:strCache>
                <c:ptCount val="1"/>
                <c:pt idx="0">
                  <c:v> Becas Otorgadas</c:v>
                </c:pt>
              </c:strCache>
            </c:strRef>
          </c:tx>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Lbls>
            <c:dLbl>
              <c:idx val="0"/>
              <c:layout>
                <c:manualLayout>
                  <c:x val="-2.7777777777777779E-3"/>
                  <c:y val="7.088983668708077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80-4671-AA3D-C2AA2B0ADF57}"/>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'Anexo 3'!$D$48:$G$48</c:f>
              <c:strCache>
                <c:ptCount val="4"/>
                <c:pt idx="0">
                  <c:v>Ene./Marz.</c:v>
                </c:pt>
                <c:pt idx="1">
                  <c:v>Abr./Jun.</c:v>
                </c:pt>
                <c:pt idx="2">
                  <c:v>Jul./Sept.</c:v>
                </c:pt>
                <c:pt idx="3">
                  <c:v>Oct./Dic.</c:v>
                </c:pt>
              </c:strCache>
            </c:strRef>
          </c:cat>
          <c:val>
            <c:numRef>
              <c:f>'Anexo 3'!$D$49:$G$49</c:f>
              <c:numCache>
                <c:formatCode>#,##0</c:formatCode>
                <c:ptCount val="4"/>
                <c:pt idx="0">
                  <c:v>15004</c:v>
                </c:pt>
                <c:pt idx="1">
                  <c:v>11694</c:v>
                </c:pt>
                <c:pt idx="2">
                  <c:v>0</c:v>
                </c:pt>
                <c:pt idx="3">
                  <c:v>0</c:v>
                </c:pt>
              </c:numCache>
            </c:numRef>
          </c:val>
          <c:extLst>
            <c:ext xmlns:c16="http://schemas.microsoft.com/office/drawing/2014/chart" uri="{C3380CC4-5D6E-409C-BE32-E72D297353CC}">
              <c16:uniqueId val="{00000000-8C80-4671-AA3D-C2AA2B0ADF57}"/>
            </c:ext>
          </c:extLst>
        </c:ser>
        <c:dLbls>
          <c:dLblPos val="inEnd"/>
          <c:showLegendKey val="0"/>
          <c:showVal val="1"/>
          <c:showCatName val="0"/>
          <c:showSerName val="0"/>
          <c:showPercent val="0"/>
          <c:showBubbleSize val="0"/>
        </c:dLbls>
        <c:gapWidth val="41"/>
        <c:axId val="1725730736"/>
        <c:axId val="1725726384"/>
      </c:barChart>
      <c:catAx>
        <c:axId val="1725730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effectLst/>
                <a:latin typeface="+mn-lt"/>
                <a:ea typeface="+mn-ea"/>
                <a:cs typeface="+mn-cs"/>
              </a:defRPr>
            </a:pPr>
            <a:endParaRPr lang="es-DO"/>
          </a:p>
        </c:txPr>
        <c:crossAx val="1725726384"/>
        <c:crosses val="autoZero"/>
        <c:auto val="1"/>
        <c:lblAlgn val="ctr"/>
        <c:lblOffset val="100"/>
        <c:noMultiLvlLbl val="0"/>
      </c:catAx>
      <c:valAx>
        <c:axId val="1725726384"/>
        <c:scaling>
          <c:orientation val="minMax"/>
        </c:scaling>
        <c:delete val="1"/>
        <c:axPos val="l"/>
        <c:numFmt formatCode="#,##0" sourceLinked="1"/>
        <c:majorTickMark val="none"/>
        <c:minorTickMark val="none"/>
        <c:tickLblPos val="nextTo"/>
        <c:crossAx val="172573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Total Docentes Becados por Trimestre y Tipo de Programa</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Periodo abril-junio, 2022</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9.4005327985687184E-2"/>
          <c:y val="0.20747994288713562"/>
          <c:w val="0.89850403531019296"/>
          <c:h val="0.35416059631071783"/>
        </c:manualLayout>
      </c:layout>
      <c:barChart>
        <c:barDir val="col"/>
        <c:grouping val="clustered"/>
        <c:varyColors val="0"/>
        <c:ser>
          <c:idx val="0"/>
          <c:order val="0"/>
          <c:tx>
            <c:strRef>
              <c:f>'Anexo 3'!$C$31</c:f>
              <c:strCache>
                <c:ptCount val="1"/>
                <c:pt idx="0">
                  <c:v>Formación Inicial - Licenciaturas</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3'!$D$31:$G$31</c15:sqref>
                  </c15:fullRef>
                </c:ext>
              </c:extLst>
              <c:f>'Anexo 3'!$E$31</c:f>
              <c:numCache>
                <c:formatCode>_-* #,##0_-;\-* #,##0_-;_-* "-"??_-;_-@_-</c:formatCode>
                <c:ptCount val="1"/>
                <c:pt idx="0">
                  <c:v>57</c:v>
                </c:pt>
              </c:numCache>
            </c:numRef>
          </c:val>
          <c:extLst>
            <c:ext xmlns:c16="http://schemas.microsoft.com/office/drawing/2014/chart" uri="{C3380CC4-5D6E-409C-BE32-E72D297353CC}">
              <c16:uniqueId val="{00000000-215E-4ECA-9BEE-7D3298765A23}"/>
            </c:ext>
          </c:extLst>
        </c:ser>
        <c:ser>
          <c:idx val="1"/>
          <c:order val="1"/>
          <c:tx>
            <c:strRef>
              <c:f>'Anexo 3'!$C$32</c:f>
              <c:strCache>
                <c:ptCount val="1"/>
                <c:pt idx="0">
                  <c:v>Formación Cont.- Diplomados</c:v>
                </c:pt>
              </c:strCache>
            </c:strRef>
          </c:tx>
          <c:spPr>
            <a:solidFill>
              <a:srgbClr val="92D05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3'!$D$32:$G$32</c15:sqref>
                  </c15:fullRef>
                </c:ext>
              </c:extLst>
              <c:f>'Anexo 3'!$E$32</c:f>
              <c:numCache>
                <c:formatCode>_-* #,##0_-;\-* #,##0_-;_-* "-"??_-;_-@_-</c:formatCode>
                <c:ptCount val="1"/>
                <c:pt idx="0">
                  <c:v>5049</c:v>
                </c:pt>
              </c:numCache>
            </c:numRef>
          </c:val>
          <c:extLst>
            <c:ext xmlns:c16="http://schemas.microsoft.com/office/drawing/2014/chart" uri="{C3380CC4-5D6E-409C-BE32-E72D297353CC}">
              <c16:uniqueId val="{00000001-215E-4ECA-9BEE-7D3298765A23}"/>
            </c:ext>
          </c:extLst>
        </c:ser>
        <c:ser>
          <c:idx val="2"/>
          <c:order val="2"/>
          <c:tx>
            <c:strRef>
              <c:f>'Anexo 3'!$C$33</c:f>
              <c:strCache>
                <c:ptCount val="1"/>
                <c:pt idx="0">
                  <c:v>Formación Cont.- Talleres, congresos, cursos y seminarios</c:v>
                </c:pt>
              </c:strCache>
            </c:strRef>
          </c:tx>
          <c:spPr>
            <a:solidFill>
              <a:srgbClr val="00206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3'!$D$33:$G$33</c15:sqref>
                  </c15:fullRef>
                </c:ext>
              </c:extLst>
              <c:f>'Anexo 3'!$E$33</c:f>
              <c:numCache>
                <c:formatCode>_-* #,##0_-;\-* #,##0_-;_-* "-"??_-;_-@_-</c:formatCode>
                <c:ptCount val="1"/>
                <c:pt idx="0">
                  <c:v>6278</c:v>
                </c:pt>
              </c:numCache>
            </c:numRef>
          </c:val>
          <c:extLst>
            <c:ext xmlns:c16="http://schemas.microsoft.com/office/drawing/2014/chart" uri="{C3380CC4-5D6E-409C-BE32-E72D297353CC}">
              <c16:uniqueId val="{00000002-215E-4ECA-9BEE-7D3298765A23}"/>
            </c:ext>
          </c:extLst>
        </c:ser>
        <c:ser>
          <c:idx val="3"/>
          <c:order val="3"/>
          <c:tx>
            <c:strRef>
              <c:f>'Anexo 3'!$C$34</c:f>
              <c:strCache>
                <c:ptCount val="1"/>
                <c:pt idx="0">
                  <c:v>Formación Cont.- FSCA</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3'!$D$34:$G$34</c15:sqref>
                  </c15:fullRef>
                </c:ext>
              </c:extLst>
              <c:f>'Anexo 3'!$E$34</c:f>
              <c:numCache>
                <c:formatCode>_-* #,##0_-;\-* #,##0_-;_-* "-"??_-;_-@_-</c:formatCode>
                <c:ptCount val="1"/>
                <c:pt idx="0">
                  <c:v>0</c:v>
                </c:pt>
              </c:numCache>
            </c:numRef>
          </c:val>
          <c:extLst>
            <c:ext xmlns:c16="http://schemas.microsoft.com/office/drawing/2014/chart" uri="{C3380CC4-5D6E-409C-BE32-E72D297353CC}">
              <c16:uniqueId val="{00000003-215E-4ECA-9BEE-7D3298765A23}"/>
            </c:ext>
          </c:extLst>
        </c:ser>
        <c:ser>
          <c:idx val="4"/>
          <c:order val="4"/>
          <c:tx>
            <c:strRef>
              <c:f>'Anexo 3'!$C$35</c:f>
              <c:strCache>
                <c:ptCount val="1"/>
                <c:pt idx="0">
                  <c:v>Posgrado - Especialidades</c:v>
                </c:pt>
              </c:strCache>
            </c:strRef>
          </c:tx>
          <c:spPr>
            <a:solidFill>
              <a:schemeClr val="accent5"/>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3'!$D$35:$G$35</c15:sqref>
                  </c15:fullRef>
                </c:ext>
              </c:extLst>
              <c:f>'Anexo 3'!$E$35</c:f>
              <c:numCache>
                <c:formatCode>_-* #,##0_-;\-* #,##0_-;_-* "-"??_-;_-@_-</c:formatCode>
                <c:ptCount val="1"/>
                <c:pt idx="0">
                  <c:v>97</c:v>
                </c:pt>
              </c:numCache>
            </c:numRef>
          </c:val>
          <c:extLst>
            <c:ext xmlns:c16="http://schemas.microsoft.com/office/drawing/2014/chart" uri="{C3380CC4-5D6E-409C-BE32-E72D297353CC}">
              <c16:uniqueId val="{00000004-215E-4ECA-9BEE-7D3298765A23}"/>
            </c:ext>
          </c:extLst>
        </c:ser>
        <c:ser>
          <c:idx val="5"/>
          <c:order val="5"/>
          <c:tx>
            <c:strRef>
              <c:f>'Anexo 3'!$C$36</c:f>
              <c:strCache>
                <c:ptCount val="1"/>
                <c:pt idx="0">
                  <c:v>Posgrado - Maestrías</c:v>
                </c:pt>
              </c:strCache>
            </c:strRef>
          </c:tx>
          <c:spPr>
            <a:solidFill>
              <a:srgbClr val="7030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3'!$D$36:$G$36</c15:sqref>
                  </c15:fullRef>
                </c:ext>
              </c:extLst>
              <c:f>'Anexo 3'!$E$36</c:f>
              <c:numCache>
                <c:formatCode>_-* #,##0_-;\-* #,##0_-;_-* "-"??_-;_-@_-</c:formatCode>
                <c:ptCount val="1"/>
                <c:pt idx="0">
                  <c:v>213</c:v>
                </c:pt>
              </c:numCache>
            </c:numRef>
          </c:val>
          <c:extLst>
            <c:ext xmlns:c16="http://schemas.microsoft.com/office/drawing/2014/chart" uri="{C3380CC4-5D6E-409C-BE32-E72D297353CC}">
              <c16:uniqueId val="{00000005-215E-4ECA-9BEE-7D3298765A23}"/>
            </c:ext>
          </c:extLst>
        </c:ser>
        <c:ser>
          <c:idx val="6"/>
          <c:order val="6"/>
          <c:tx>
            <c:strRef>
              <c:f>'Anexo 3'!$C$37</c:f>
              <c:strCache>
                <c:ptCount val="1"/>
                <c:pt idx="0">
                  <c:v>Posgrado - Doctorados</c:v>
                </c:pt>
              </c:strCache>
            </c:strRef>
          </c:tx>
          <c:spPr>
            <a:solidFill>
              <a:schemeClr val="accent1">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xmlns:c15="http://schemas.microsoft.com/office/drawing/2012/chart" uri="{02D57815-91ED-43cb-92C2-25804820EDAC}">
                  <c15:fullRef>
                    <c15:sqref>'Anexo 3'!$D$29:$G$30</c15:sqref>
                  </c15:fullRef>
                </c:ext>
              </c:extLst>
              <c:f>'Anexo 3'!$E$29:$E$30</c:f>
              <c:multiLvlStrCache>
                <c:ptCount val="1"/>
                <c:lvl>
                  <c:pt idx="0">
                    <c:v>Abr./Jun.</c:v>
                  </c:pt>
                </c:lvl>
                <c:lvl/>
              </c:multiLvlStrCache>
            </c:multiLvlStrRef>
          </c:cat>
          <c:val>
            <c:numRef>
              <c:extLst>
                <c:ext xmlns:c15="http://schemas.microsoft.com/office/drawing/2012/chart" uri="{02D57815-91ED-43cb-92C2-25804820EDAC}">
                  <c15:fullRef>
                    <c15:sqref>'Anexo 3'!$D$37:$G$37</c15:sqref>
                  </c15:fullRef>
                </c:ext>
              </c:extLst>
              <c:f>'Anexo 3'!$E$37</c:f>
              <c:numCache>
                <c:formatCode>_-* #,##0_-;\-* #,##0_-;_-* "-"??_-;_-@_-</c:formatCode>
                <c:ptCount val="1"/>
                <c:pt idx="0">
                  <c:v>0</c:v>
                </c:pt>
              </c:numCache>
            </c:numRef>
          </c:val>
          <c:extLst>
            <c:ext xmlns:c16="http://schemas.microsoft.com/office/drawing/2014/chart" uri="{C3380CC4-5D6E-409C-BE32-E72D297353CC}">
              <c16:uniqueId val="{00000006-215E-4ECA-9BEE-7D3298765A23}"/>
            </c:ext>
          </c:extLst>
        </c:ser>
        <c:dLbls>
          <c:showLegendKey val="0"/>
          <c:showVal val="0"/>
          <c:showCatName val="0"/>
          <c:showSerName val="0"/>
          <c:showPercent val="0"/>
          <c:showBubbleSize val="0"/>
        </c:dLbls>
        <c:gapWidth val="219"/>
        <c:overlap val="-27"/>
        <c:axId val="1725729648"/>
        <c:axId val="1725731280"/>
        <c:extLst>
          <c:ext xmlns:c15="http://schemas.microsoft.com/office/drawing/2012/chart" uri="{02D57815-91ED-43cb-92C2-25804820EDAC}">
            <c15:filteredBarSeries>
              <c15:ser>
                <c:idx val="7"/>
                <c:order val="7"/>
                <c:tx>
                  <c:strRef>
                    <c:extLst>
                      <c:ext uri="{02D57815-91ED-43cb-92C2-25804820EDAC}">
                        <c15:formulaRef>
                          <c15:sqref>'Anexo 3'!$C$38</c15:sqref>
                        </c15:formulaRef>
                      </c:ext>
                    </c:extLst>
                    <c:strCache>
                      <c:ptCount val="1"/>
                      <c:pt idx="0">
                        <c:v>Total general de Becas Otorgadas</c:v>
                      </c:pt>
                    </c:strCache>
                  </c:strRef>
                </c:tx>
                <c:spPr>
                  <a:solidFill>
                    <a:schemeClr val="accent2">
                      <a:lumMod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ullRef>
                          <c15:sqref>'Anexo 3'!$D$29:$G$30</c15:sqref>
                        </c15:fullRef>
                        <c15:formulaRef>
                          <c15:sqref>'Anexo 3'!$E$29:$E$30</c15:sqref>
                        </c15:formulaRef>
                      </c:ext>
                    </c:extLst>
                    <c:multiLvlStrCache>
                      <c:ptCount val="1"/>
                      <c:lvl>
                        <c:pt idx="0">
                          <c:v>Abr./Jun.</c:v>
                        </c:pt>
                      </c:lvl>
                      <c:lvl/>
                    </c:multiLvlStrCache>
                  </c:multiLvlStrRef>
                </c:cat>
                <c:val>
                  <c:numRef>
                    <c:extLst>
                      <c:ext uri="{02D57815-91ED-43cb-92C2-25804820EDAC}">
                        <c15:fullRef>
                          <c15:sqref>'Anexo 3'!$D$38:$G$38</c15:sqref>
                        </c15:fullRef>
                        <c15:formulaRef>
                          <c15:sqref>'Anexo 3'!$E$38</c15:sqref>
                        </c15:formulaRef>
                      </c:ext>
                    </c:extLst>
                    <c:numCache>
                      <c:formatCode>#,##0</c:formatCode>
                      <c:ptCount val="1"/>
                      <c:pt idx="0">
                        <c:v>11694</c:v>
                      </c:pt>
                    </c:numCache>
                  </c:numRef>
                </c:val>
                <c:extLst>
                  <c:ext xmlns:c16="http://schemas.microsoft.com/office/drawing/2014/chart" uri="{C3380CC4-5D6E-409C-BE32-E72D297353CC}">
                    <c16:uniqueId val="{00000007-215E-4ECA-9BEE-7D3298765A23}"/>
                  </c:ext>
                </c:extLst>
              </c15:ser>
            </c15:filteredBarSeries>
          </c:ext>
        </c:extLst>
      </c:barChart>
      <c:catAx>
        <c:axId val="172572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31280"/>
        <c:crosses val="autoZero"/>
        <c:auto val="1"/>
        <c:lblAlgn val="ctr"/>
        <c:lblOffset val="100"/>
        <c:noMultiLvlLbl val="0"/>
      </c:catAx>
      <c:valAx>
        <c:axId val="1725731280"/>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5729648"/>
        <c:crosses val="autoZero"/>
        <c:crossBetween val="between"/>
      </c:valAx>
      <c:spPr>
        <a:noFill/>
        <a:ln>
          <a:noFill/>
        </a:ln>
        <a:effectLst/>
      </c:spPr>
    </c:plotArea>
    <c:legend>
      <c:legendPos val="b"/>
      <c:layout>
        <c:manualLayout>
          <c:xMode val="edge"/>
          <c:yMode val="edge"/>
          <c:x val="5.0269140086302766E-3"/>
          <c:y val="0.69563649705077191"/>
          <c:w val="0.8960677933550989"/>
          <c:h val="0.261849145463500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r>
              <a:rPr lang="en-US" sz="1000"/>
              <a:t>% Becas otorgadas por Áreas Académicas </a:t>
            </a:r>
            <a:r>
              <a:rPr lang="en-US" sz="1000" b="1" i="0" u="none" strike="noStrike" baseline="0">
                <a:effectLst/>
              </a:rPr>
              <a:t>vs Meta del trimestre establecida </a:t>
            </a:r>
          </a:p>
          <a:p>
            <a:pPr>
              <a:defRPr sz="1000"/>
            </a:pPr>
            <a:r>
              <a:rPr lang="en-US" sz="1000" b="1" i="0" u="none" strike="noStrike" baseline="0">
                <a:effectLst/>
              </a:rPr>
              <a:t>Periodo abril - junio 2022  </a:t>
            </a:r>
            <a:endParaRPr lang="en-US" sz="1000"/>
          </a:p>
        </c:rich>
      </c:tx>
      <c:layout>
        <c:manualLayout>
          <c:xMode val="edge"/>
          <c:yMode val="edge"/>
          <c:x val="0.13734199283483725"/>
          <c:y val="0"/>
        </c:manualLayout>
      </c:layout>
      <c:overlay val="0"/>
      <c:spPr>
        <a:noFill/>
        <a:ln>
          <a:noFill/>
        </a:ln>
        <a:effectLst/>
      </c:spPr>
      <c:txPr>
        <a:bodyPr rot="0" spcFirstLastPara="1" vertOverflow="ellipsis" vert="horz" wrap="square" anchor="ctr" anchorCtr="1"/>
        <a:lstStyle/>
        <a:p>
          <a:pPr>
            <a:defRPr sz="1000" b="1" i="0" u="none" strike="noStrike" kern="1200" spc="100" baseline="0">
              <a:solidFill>
                <a:sysClr val="windowText" lastClr="000000"/>
              </a:solidFill>
              <a:effectLst>
                <a:outerShdw blurRad="50800" dist="38100" dir="5400000" algn="t" rotWithShape="0">
                  <a:prstClr val="black">
                    <a:alpha val="40000"/>
                  </a:prstClr>
                </a:outerShdw>
              </a:effectLst>
              <a:latin typeface="+mn-lt"/>
              <a:ea typeface="+mn-ea"/>
              <a:cs typeface="+mn-cs"/>
            </a:defRPr>
          </a:pPr>
          <a:endParaRPr lang="es-DO"/>
        </a:p>
      </c:txPr>
    </c:title>
    <c:autoTitleDeleted val="0"/>
    <c:plotArea>
      <c:layout>
        <c:manualLayout>
          <c:layoutTarget val="inner"/>
          <c:xMode val="edge"/>
          <c:yMode val="edge"/>
          <c:x val="2.5330754251252089E-2"/>
          <c:y val="0.2156446448696468"/>
          <c:w val="0.96474358974358976"/>
          <c:h val="0.64223581965939058"/>
        </c:manualLayout>
      </c:layout>
      <c:barChart>
        <c:barDir val="bar"/>
        <c:grouping val="clustered"/>
        <c:varyColors val="0"/>
        <c:ser>
          <c:idx val="0"/>
          <c:order val="0"/>
          <c:tx>
            <c:strRef>
              <c:f>'Anexo 4'!$D$28</c:f>
              <c:strCache>
                <c:ptCount val="1"/>
                <c:pt idx="0">
                  <c:v>% Logrado vs Meta</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1"/>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1-DC6D-468A-9749-8238F05497F7}"/>
              </c:ext>
            </c:extLst>
          </c:dPt>
          <c:dPt>
            <c:idx val="2"/>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3-DC6D-468A-9749-8238F05497F7}"/>
              </c:ext>
            </c:extLst>
          </c:dPt>
          <c:dPt>
            <c:idx val="3"/>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5-DC6D-468A-9749-8238F05497F7}"/>
              </c:ext>
            </c:extLst>
          </c:dPt>
          <c:dPt>
            <c:idx val="4"/>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extLst>
              <c:ext xmlns:c16="http://schemas.microsoft.com/office/drawing/2014/chart" uri="{C3380CC4-5D6E-409C-BE32-E72D297353CC}">
                <c16:uniqueId val="{00000007-DC6D-468A-9749-8238F05497F7}"/>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'Anexo 4'!$C$29:$C$33</c:f>
              <c:strCache>
                <c:ptCount val="5"/>
                <c:pt idx="1">
                  <c:v>Programa Formación Inicial</c:v>
                </c:pt>
                <c:pt idx="2">
                  <c:v>Posgrado</c:v>
                </c:pt>
                <c:pt idx="3">
                  <c:v>Diplomados y Talleres, congresos, cursos y seminarios</c:v>
                </c:pt>
                <c:pt idx="4">
                  <c:v>FSCA</c:v>
                </c:pt>
              </c:strCache>
            </c:strRef>
          </c:cat>
          <c:val>
            <c:numRef>
              <c:f>'Anexo 4'!$D$29:$D$33</c:f>
              <c:numCache>
                <c:formatCode>0%</c:formatCode>
                <c:ptCount val="5"/>
                <c:pt idx="1">
                  <c:v>0</c:v>
                </c:pt>
                <c:pt idx="2">
                  <c:v>0.41168658698539179</c:v>
                </c:pt>
                <c:pt idx="3" formatCode="0.0%">
                  <c:v>0.99621811785400172</c:v>
                </c:pt>
                <c:pt idx="4">
                  <c:v>0</c:v>
                </c:pt>
              </c:numCache>
            </c:numRef>
          </c:val>
          <c:extLst>
            <c:ext xmlns:c16="http://schemas.microsoft.com/office/drawing/2014/chart" uri="{C3380CC4-5D6E-409C-BE32-E72D297353CC}">
              <c16:uniqueId val="{00000000-1F45-4BB0-A032-01071405A1DA}"/>
            </c:ext>
          </c:extLst>
        </c:ser>
        <c:dLbls>
          <c:showLegendKey val="0"/>
          <c:showVal val="0"/>
          <c:showCatName val="0"/>
          <c:showSerName val="0"/>
          <c:showPercent val="0"/>
          <c:showBubbleSize val="0"/>
        </c:dLbls>
        <c:gapWidth val="100"/>
        <c:axId val="1721906384"/>
        <c:axId val="1725726928"/>
      </c:barChart>
      <c:valAx>
        <c:axId val="1725726928"/>
        <c:scaling>
          <c:orientation val="minMax"/>
        </c:scaling>
        <c:delete val="0"/>
        <c:axPos val="b"/>
        <c:majorGridlines>
          <c:spPr>
            <a:ln w="9525" cap="flat" cmpd="sng" algn="ctr">
              <a:solidFill>
                <a:schemeClr val="lt1">
                  <a:lumMod val="95000"/>
                  <a:alpha val="10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crossAx val="1721906384"/>
        <c:crosses val="autoZero"/>
        <c:crossBetween val="between"/>
      </c:valAx>
      <c:catAx>
        <c:axId val="1721906384"/>
        <c:scaling>
          <c:orientation val="minMax"/>
        </c:scaling>
        <c:delete val="0"/>
        <c:axPos val="l"/>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DO"/>
          </a:p>
        </c:txPr>
        <c:crossAx val="172572692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a:solidFill>
        <a:schemeClr val="accent1"/>
      </a:solidFill>
    </a:ln>
    <a:effectLst/>
  </c:spPr>
  <c:txPr>
    <a:bodyPr/>
    <a:lstStyle/>
    <a:p>
      <a:pPr>
        <a:defRPr>
          <a:solidFill>
            <a:sysClr val="windowText" lastClr="000000"/>
          </a:solidFill>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r>
              <a:rPr lang="en-US" sz="1000" b="1" i="0" baseline="0">
                <a:solidFill>
                  <a:sysClr val="windowText" lastClr="000000"/>
                </a:solidFill>
                <a:effectLst/>
                <a:latin typeface="+mj-lt"/>
              </a:rPr>
              <a:t>% Docentes Becados por Programa de Formación vs Meta del cuatrienio 2021-2024</a:t>
            </a:r>
            <a:endParaRPr lang="es-DO" sz="1000" b="1">
              <a:solidFill>
                <a:sysClr val="windowText" lastClr="000000"/>
              </a:solidFill>
              <a:effectLst/>
              <a:latin typeface="+mj-lt"/>
            </a:endParaRPr>
          </a:p>
          <a:p>
            <a:pPr>
              <a:defRPr sz="1000" b="1"/>
            </a:pPr>
            <a:r>
              <a:rPr lang="en-US" sz="1000" b="1" i="0" baseline="0">
                <a:solidFill>
                  <a:sysClr val="windowText" lastClr="000000"/>
                </a:solidFill>
                <a:effectLst/>
                <a:latin typeface="+mj-lt"/>
              </a:rPr>
              <a:t>Datos del periodo agosto 2020 -junio 2022  </a:t>
            </a:r>
            <a:endParaRPr lang="es-DO" sz="1000" b="1">
              <a:solidFill>
                <a:sysClr val="windowText" lastClr="000000"/>
              </a:solidFill>
              <a:effectLst/>
              <a:latin typeface="+mj-lt"/>
            </a:endParaRPr>
          </a:p>
          <a:p>
            <a:pPr>
              <a:defRPr sz="1000" b="1"/>
            </a:pPr>
            <a:endParaRPr lang="en-US" sz="1000" b="1"/>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barChart>
        <c:barDir val="bar"/>
        <c:grouping val="clustered"/>
        <c:varyColors val="0"/>
        <c:ser>
          <c:idx val="0"/>
          <c:order val="0"/>
          <c:tx>
            <c:strRef>
              <c:f>'Anexo 4'!$Q$11</c:f>
              <c:strCache>
                <c:ptCount val="1"/>
                <c:pt idx="0">
                  <c:v>% Logrado vs Meta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'Anexo 4'!$P$12:$P$22</c15:sqref>
                  </c15:fullRef>
                </c:ext>
              </c:extLst>
              <c:f>('Anexo 4'!$P$14,'Anexo 4'!$P$16:$P$18,'Anexo 4'!$P$20:$P$22)</c:f>
              <c:strCache>
                <c:ptCount val="7"/>
                <c:pt idx="0">
                  <c:v>Licenciaturas</c:v>
                </c:pt>
                <c:pt idx="1">
                  <c:v>Diplomados</c:v>
                </c:pt>
                <c:pt idx="2">
                  <c:v>Talleres, congresos, cursos y seminarios</c:v>
                </c:pt>
                <c:pt idx="3">
                  <c:v>FSCA</c:v>
                </c:pt>
                <c:pt idx="4">
                  <c:v>Especialidades</c:v>
                </c:pt>
                <c:pt idx="5">
                  <c:v>Maestrías</c:v>
                </c:pt>
                <c:pt idx="6">
                  <c:v>Doctorados</c:v>
                </c:pt>
              </c:strCache>
            </c:strRef>
          </c:cat>
          <c:val>
            <c:numRef>
              <c:extLst>
                <c:ext xmlns:c15="http://schemas.microsoft.com/office/drawing/2012/chart" uri="{02D57815-91ED-43cb-92C2-25804820EDAC}">
                  <c15:fullRef>
                    <c15:sqref>'Anexo 4'!$Q$12:$Q$22</c15:sqref>
                  </c15:fullRef>
                </c:ext>
              </c:extLst>
              <c:f>('Anexo 4'!$Q$14,'Anexo 4'!$Q$16:$Q$18,'Anexo 4'!$Q$20:$Q$22)</c:f>
              <c:numCache>
                <c:formatCode>General</c:formatCode>
                <c:ptCount val="7"/>
                <c:pt idx="0" formatCode="0.0%">
                  <c:v>0.23108108108108108</c:v>
                </c:pt>
                <c:pt idx="1" formatCode="0.0%">
                  <c:v>0.23965385822535085</c:v>
                </c:pt>
                <c:pt idx="2" formatCode="0.0%">
                  <c:v>0.34433148006994574</c:v>
                </c:pt>
                <c:pt idx="3" formatCode="0.0%">
                  <c:v>3.4642857142857142E-2</c:v>
                </c:pt>
                <c:pt idx="4" formatCode="0.0%">
                  <c:v>0.17034627004415523</c:v>
                </c:pt>
                <c:pt idx="5" formatCode="0.0%">
                  <c:v>0.24819893097838716</c:v>
                </c:pt>
                <c:pt idx="6" formatCode="0.00%">
                  <c:v>4.066930048803161E-3</c:v>
                </c:pt>
              </c:numCache>
            </c:numRef>
          </c:val>
          <c:extLst>
            <c:ext xmlns:c16="http://schemas.microsoft.com/office/drawing/2014/chart" uri="{C3380CC4-5D6E-409C-BE32-E72D297353CC}">
              <c16:uniqueId val="{00000000-7B6A-4F87-A63B-7F93AC591004}"/>
            </c:ext>
          </c:extLst>
        </c:ser>
        <c:dLbls>
          <c:showLegendKey val="0"/>
          <c:showVal val="0"/>
          <c:showCatName val="0"/>
          <c:showSerName val="0"/>
          <c:showPercent val="0"/>
          <c:showBubbleSize val="0"/>
        </c:dLbls>
        <c:gapWidth val="182"/>
        <c:axId val="1721910736"/>
        <c:axId val="1721903120"/>
      </c:barChart>
      <c:catAx>
        <c:axId val="17219107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1903120"/>
        <c:crosses val="autoZero"/>
        <c:auto val="1"/>
        <c:lblAlgn val="ctr"/>
        <c:lblOffset val="100"/>
        <c:noMultiLvlLbl val="0"/>
      </c:catAx>
      <c:valAx>
        <c:axId val="172190312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7219107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effectLst/>
              </a:rPr>
              <a:t>Programas de Formación y Desarrollo Profesional </a:t>
            </a:r>
            <a:endParaRPr lang="es-DO" sz="1000">
              <a:effectLst/>
            </a:endParaRPr>
          </a:p>
          <a:p>
            <a:pPr>
              <a:defRPr sz="1000" b="1">
                <a:solidFill>
                  <a:sysClr val="windowText" lastClr="000000"/>
                </a:solidFill>
              </a:defRPr>
            </a:pPr>
            <a:r>
              <a:rPr lang="en-US" sz="1000" b="1" i="0" baseline="0">
                <a:solidFill>
                  <a:sysClr val="windowText" lastClr="000000"/>
                </a:solidFill>
                <a:effectLst/>
              </a:rPr>
              <a:t>Docentes Becados que concluyeron la formación, por Tipo de Programa</a:t>
            </a: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1727938787560818"/>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2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72980968088929"/>
          <c:y val="0.32544447559769019"/>
          <c:w val="0.85585589675650231"/>
          <c:h val="0.30850390216458601"/>
        </c:manualLayout>
      </c:layout>
      <c:bar3DChart>
        <c:barDir val="col"/>
        <c:grouping val="clustered"/>
        <c:varyColors val="0"/>
        <c:ser>
          <c:idx val="0"/>
          <c:order val="0"/>
          <c:spPr>
            <a:solidFill>
              <a:srgbClr val="00B0F0"/>
            </a:solidFill>
            <a:ln w="25400">
              <a:solidFill>
                <a:schemeClr val="lt1"/>
              </a:solidFill>
            </a:ln>
            <a:effectLst/>
            <a:sp3d contourW="25400">
              <a:contourClr>
                <a:schemeClr val="lt1"/>
              </a:contourClr>
            </a:sp3d>
          </c:spPr>
          <c:invertIfNegative val="0"/>
          <c:dPt>
            <c:idx val="0"/>
            <c:invertIfNegative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4-1782-4B73-9536-F35DA18F0955}"/>
              </c:ext>
            </c:extLst>
          </c:dPt>
          <c:dPt>
            <c:idx val="1"/>
            <c:invertIfNegative val="0"/>
            <c:bubble3D val="0"/>
            <c:explosion val="45"/>
            <c:spPr>
              <a:solidFill>
                <a:srgbClr val="00B0F0"/>
              </a:solidFill>
              <a:ln w="25400">
                <a:solidFill>
                  <a:schemeClr val="lt1"/>
                </a:solidFill>
              </a:ln>
              <a:effectLst/>
              <a:sp3d contourW="25400">
                <a:contourClr>
                  <a:schemeClr val="lt1"/>
                </a:contourClr>
              </a:sp3d>
            </c:spPr>
            <c:extLst>
              <c:ext xmlns:c16="http://schemas.microsoft.com/office/drawing/2014/chart" uri="{C3380CC4-5D6E-409C-BE32-E72D297353CC}">
                <c16:uniqueId val="{00000003-1782-4B73-9536-F35DA18F0955}"/>
              </c:ext>
            </c:extLst>
          </c:dPt>
          <c:dPt>
            <c:idx val="2"/>
            <c:invertIfNegative val="0"/>
            <c:bubble3D val="0"/>
            <c:spPr>
              <a:solidFill>
                <a:srgbClr val="FFC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2-1782-4B73-9536-F35DA18F0955}"/>
              </c:ext>
            </c:extLst>
          </c:dPt>
          <c:dLbls>
            <c:dLbl>
              <c:idx val="0"/>
              <c:layout>
                <c:manualLayout>
                  <c:x val="5.4039851304575068E-3"/>
                  <c:y val="1.49023602595507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782-4B73-9536-F35DA18F0955}"/>
                </c:ext>
              </c:extLst>
            </c:dLbl>
            <c:dLbl>
              <c:idx val="1"/>
              <c:layout>
                <c:manualLayout>
                  <c:x val="3.2432423229786914E-2"/>
                  <c:y val="-1.46789019102606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82-4B73-9536-F35DA18F0955}"/>
                </c:ext>
              </c:extLst>
            </c:dLbl>
            <c:dLbl>
              <c:idx val="2"/>
              <c:layout>
                <c:manualLayout>
                  <c:x val="4.4784835132344436E-2"/>
                  <c:y val="-1.0225145845100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82-4B73-9536-F35DA18F095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'2do Trimestre 2022'!$B$165:$C$167</c15:sqref>
                  </c15:fullRef>
                  <c15:levelRef>
                    <c15:sqref>'2do Trimestre 2022'!$B$165:$B$167</c15:sqref>
                  </c15:levelRef>
                </c:ext>
              </c:extLst>
              <c:f>'2do Trimestre 2022'!$B$165:$B$167</c:f>
              <c:strCache>
                <c:ptCount val="3"/>
                <c:pt idx="0">
                  <c:v>Formación Inicial</c:v>
                </c:pt>
                <c:pt idx="1">
                  <c:v>Formación Continua</c:v>
                </c:pt>
                <c:pt idx="2">
                  <c:v>Posgrado</c:v>
                </c:pt>
              </c:strCache>
            </c:strRef>
          </c:cat>
          <c:val>
            <c:numRef>
              <c:f>'2do Trimestre 2022'!$D$165:$D$167</c:f>
              <c:numCache>
                <c:formatCode>_-* #,##0_-;\-* #,##0_-;_-* "-"??_-;_-@_-</c:formatCode>
                <c:ptCount val="3"/>
                <c:pt idx="0" formatCode="General">
                  <c:v>275</c:v>
                </c:pt>
                <c:pt idx="1">
                  <c:v>17595</c:v>
                </c:pt>
                <c:pt idx="2" formatCode="General">
                  <c:v>300</c:v>
                </c:pt>
              </c:numCache>
            </c:numRef>
          </c:val>
          <c:extLst>
            <c:ext xmlns:c16="http://schemas.microsoft.com/office/drawing/2014/chart" uri="{C3380CC4-5D6E-409C-BE32-E72D297353CC}">
              <c16:uniqueId val="{00000000-1782-4B73-9536-F35DA18F0955}"/>
            </c:ext>
          </c:extLst>
        </c:ser>
        <c:dLbls>
          <c:showLegendKey val="0"/>
          <c:showVal val="0"/>
          <c:showCatName val="0"/>
          <c:showSerName val="0"/>
          <c:showPercent val="0"/>
          <c:showBubbleSize val="0"/>
        </c:dLbls>
        <c:gapWidth val="100"/>
        <c:shape val="box"/>
        <c:axId val="1445343072"/>
        <c:axId val="1445344704"/>
        <c:axId val="0"/>
      </c:bar3DChart>
      <c:catAx>
        <c:axId val="1445343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445344704"/>
        <c:crosses val="autoZero"/>
        <c:auto val="1"/>
        <c:lblAlgn val="ctr"/>
        <c:lblOffset val="100"/>
        <c:noMultiLvlLbl val="0"/>
      </c:catAx>
      <c:valAx>
        <c:axId val="1445344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4453430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Departamento de Formación Inicial  </a:t>
            </a:r>
          </a:p>
          <a:p>
            <a:pPr>
              <a:defRPr sz="1000" b="1">
                <a:solidFill>
                  <a:sysClr val="windowText" lastClr="000000"/>
                </a:solidFill>
              </a:defRPr>
            </a:pPr>
            <a:r>
              <a:rPr lang="en-US" sz="1000" b="1" i="0" baseline="0">
                <a:solidFill>
                  <a:sysClr val="windowText" lastClr="000000"/>
                </a:solidFill>
                <a:effectLst/>
              </a:rPr>
              <a:t>Distribución de bachilleres becados en licenciaturas</a:t>
            </a:r>
            <a:r>
              <a:rPr lang="es-DO" sz="1000" b="1" i="0" baseline="0">
                <a:solidFill>
                  <a:sysClr val="windowText" lastClr="000000"/>
                </a:solidFill>
                <a:effectLst/>
              </a:rPr>
              <a:t> por</a:t>
            </a:r>
            <a:r>
              <a:rPr lang="en-US" sz="1000" b="1" i="0" baseline="0">
                <a:solidFill>
                  <a:sysClr val="windowText" lastClr="000000"/>
                </a:solidFill>
                <a:effectLst/>
              </a:rPr>
              <a:t> área formativa</a:t>
            </a:r>
            <a:endParaRPr lang="es-DO" sz="1000" b="1">
              <a:solidFill>
                <a:sysClr val="windowText" lastClr="000000"/>
              </a:solidFill>
              <a:effectLst/>
            </a:endParaRPr>
          </a:p>
          <a:p>
            <a:pPr>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2428184938421159"/>
          <c:y val="1.9092874615934039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1894555488256277"/>
          <c:y val="0.29780858178011732"/>
          <c:w val="0.63715700922000129"/>
          <c:h val="0.49317474940190648"/>
        </c:manualLayout>
      </c:layout>
      <c:barChart>
        <c:barDir val="bar"/>
        <c:grouping val="clustered"/>
        <c:varyColors val="0"/>
        <c:ser>
          <c:idx val="0"/>
          <c:order val="0"/>
          <c:tx>
            <c:strRef>
              <c:f>'2do Trimestre 2022'!$C$23</c:f>
              <c:strCache>
                <c:ptCount val="1"/>
                <c:pt idx="0">
                  <c:v>Docentes Beneficiados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'2do Trimestre 2022'!$B$24:$B$26</c:f>
              <c:strCache>
                <c:ptCount val="3"/>
                <c:pt idx="0">
                  <c:v>Matemática</c:v>
                </c:pt>
                <c:pt idx="1">
                  <c:v>Inglés</c:v>
                </c:pt>
                <c:pt idx="2">
                  <c:v>Educación Física</c:v>
                </c:pt>
              </c:strCache>
            </c:strRef>
          </c:cat>
          <c:val>
            <c:numRef>
              <c:f>'2do Trimestre 2022'!$C$24:$C$26</c:f>
              <c:numCache>
                <c:formatCode>General</c:formatCode>
                <c:ptCount val="3"/>
                <c:pt idx="0">
                  <c:v>24</c:v>
                </c:pt>
                <c:pt idx="1">
                  <c:v>13</c:v>
                </c:pt>
                <c:pt idx="2">
                  <c:v>20</c:v>
                </c:pt>
              </c:numCache>
            </c:numRef>
          </c:val>
          <c:extLst>
            <c:ext xmlns:c16="http://schemas.microsoft.com/office/drawing/2014/chart" uri="{C3380CC4-5D6E-409C-BE32-E72D297353CC}">
              <c16:uniqueId val="{00000000-78BE-42A7-8705-278F1A22E7FC}"/>
            </c:ext>
          </c:extLst>
        </c:ser>
        <c:ser>
          <c:idx val="1"/>
          <c:order val="1"/>
          <c:tx>
            <c:strRef>
              <c:f>'2do Trimestre 2022'!$D$23</c:f>
              <c:strCache>
                <c:ptCount val="1"/>
                <c:pt idx="0">
                  <c:v>% </c:v>
                </c:pt>
              </c:strCache>
            </c:strRef>
          </c:tx>
          <c:spPr>
            <a:solidFill>
              <a:schemeClr val="bg1"/>
            </a:solidFill>
            <a:ln>
              <a:noFill/>
            </a:ln>
            <a:effectLst/>
          </c:spPr>
          <c:invertIfNegative val="0"/>
          <c:cat>
            <c:strRef>
              <c:f>'2do Trimestre 2022'!$B$24:$B$26</c:f>
              <c:strCache>
                <c:ptCount val="3"/>
                <c:pt idx="0">
                  <c:v>Matemática</c:v>
                </c:pt>
                <c:pt idx="1">
                  <c:v>Inglés</c:v>
                </c:pt>
                <c:pt idx="2">
                  <c:v>Educación Física</c:v>
                </c:pt>
              </c:strCache>
            </c:strRef>
          </c:cat>
          <c:val>
            <c:numRef>
              <c:f>'2do Trimestre 2022'!$D$24:$D$26</c:f>
              <c:numCache>
                <c:formatCode>0.00%</c:formatCode>
                <c:ptCount val="3"/>
                <c:pt idx="0">
                  <c:v>0.42105263157894735</c:v>
                </c:pt>
                <c:pt idx="1">
                  <c:v>0.22807017543859648</c:v>
                </c:pt>
                <c:pt idx="2">
                  <c:v>0.35087719298245612</c:v>
                </c:pt>
              </c:numCache>
            </c:numRef>
          </c:val>
          <c:extLst xmlns:c15="http://schemas.microsoft.com/office/drawing/2012/chart">
            <c:ext xmlns:c16="http://schemas.microsoft.com/office/drawing/2014/chart" uri="{C3380CC4-5D6E-409C-BE32-E72D297353CC}">
              <c16:uniqueId val="{00000003-78BE-42A7-8705-278F1A22E7FC}"/>
            </c:ext>
          </c:extLst>
        </c:ser>
        <c:dLbls>
          <c:showLegendKey val="0"/>
          <c:showVal val="0"/>
          <c:showCatName val="0"/>
          <c:showSerName val="0"/>
          <c:showPercent val="0"/>
          <c:showBubbleSize val="0"/>
        </c:dLbls>
        <c:gapWidth val="182"/>
        <c:axId val="1722853760"/>
        <c:axId val="1722855392"/>
        <c:extLst/>
      </c:barChart>
      <c:catAx>
        <c:axId val="17228537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55392"/>
        <c:crosses val="autoZero"/>
        <c:auto val="1"/>
        <c:lblAlgn val="ctr"/>
        <c:lblOffset val="100"/>
        <c:noMultiLvlLbl val="0"/>
      </c:catAx>
      <c:valAx>
        <c:axId val="17228553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722853760"/>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Posgrado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 Docentes Becados según Eje Geográfico</a:t>
            </a:r>
            <a:endParaRPr lang="es-DO" sz="1000" b="1">
              <a:solidFill>
                <a:sysClr val="windowText" lastClr="000000"/>
              </a:solidFill>
              <a:effectLst/>
            </a:endParaRPr>
          </a:p>
          <a:p>
            <a:pPr>
              <a:defRPr sz="1000" b="1">
                <a:solidFill>
                  <a:sysClr val="windowText" lastClr="000000"/>
                </a:solidFill>
              </a:defRPr>
            </a:pPr>
            <a:r>
              <a:rPr lang="en-US" sz="1000" b="1" i="0" baseline="0">
                <a:effectLst/>
              </a:rPr>
              <a:t>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3-A403-432A-8247-805D1D21EBD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5-A403-432A-8247-805D1D21EBD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4-A403-432A-8247-805D1D21EBD9}"/>
              </c:ext>
            </c:extLst>
          </c:dPt>
          <c:dPt>
            <c:idx val="3"/>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7-A403-432A-8247-805D1D21EBD9}"/>
              </c:ext>
            </c:extLst>
          </c:dPt>
          <c:dPt>
            <c:idx val="4"/>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6-A403-432A-8247-805D1D21EBD9}"/>
              </c:ext>
            </c:extLst>
          </c:dPt>
          <c:dLbls>
            <c:dLbl>
              <c:idx val="0"/>
              <c:layout>
                <c:manualLayout>
                  <c:x val="-2.506677231383813E-2"/>
                  <c:y val="-1.972244116730794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03-432A-8247-805D1D21EBD9}"/>
                </c:ext>
              </c:extLst>
            </c:dLbl>
            <c:dLbl>
              <c:idx val="1"/>
              <c:layout>
                <c:manualLayout>
                  <c:x val="8.0734908136482944E-2"/>
                  <c:y val="-0.1493000644560100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03-432A-8247-805D1D21EBD9}"/>
                </c:ext>
              </c:extLst>
            </c:dLbl>
            <c:dLbl>
              <c:idx val="2"/>
              <c:layout>
                <c:manualLayout>
                  <c:x val="6.7757308638307021E-2"/>
                  <c:y val="-6.805667188322711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03-432A-8247-805D1D21EBD9}"/>
                </c:ext>
              </c:extLst>
            </c:dLbl>
            <c:dLbl>
              <c:idx val="3"/>
              <c:layout>
                <c:manualLayout>
                  <c:x val="2.8002938311956289E-2"/>
                  <c:y val="-9.6331771414926073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03-432A-8247-805D1D21EBD9}"/>
                </c:ext>
              </c:extLst>
            </c:dLbl>
            <c:dLbl>
              <c:idx val="4"/>
              <c:layout>
                <c:manualLayout>
                  <c:x val="0.11219795638752703"/>
                  <c:y val="-2.1560512482462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03-432A-8247-805D1D21EBD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2022'!$B$224:$B$228</c:f>
              <c:strCache>
                <c:ptCount val="5"/>
                <c:pt idx="0">
                  <c:v>Metropolitana</c:v>
                </c:pt>
                <c:pt idx="1">
                  <c:v>Sur</c:v>
                </c:pt>
                <c:pt idx="2">
                  <c:v>Este</c:v>
                </c:pt>
                <c:pt idx="3">
                  <c:v>Norte</c:v>
                </c:pt>
                <c:pt idx="4">
                  <c:v>Nordeste</c:v>
                </c:pt>
              </c:strCache>
            </c:strRef>
          </c:cat>
          <c:val>
            <c:numRef>
              <c:f>'2do Trimestre 2022'!$C$224:$C$228</c:f>
              <c:numCache>
                <c:formatCode>General</c:formatCode>
                <c:ptCount val="5"/>
                <c:pt idx="0">
                  <c:v>182</c:v>
                </c:pt>
                <c:pt idx="1">
                  <c:v>41</c:v>
                </c:pt>
                <c:pt idx="2">
                  <c:v>34</c:v>
                </c:pt>
                <c:pt idx="3">
                  <c:v>53</c:v>
                </c:pt>
                <c:pt idx="4">
                  <c:v>0</c:v>
                </c:pt>
              </c:numCache>
            </c:numRef>
          </c:val>
          <c:extLst>
            <c:ext xmlns:c16="http://schemas.microsoft.com/office/drawing/2014/chart" uri="{C3380CC4-5D6E-409C-BE32-E72D297353CC}">
              <c16:uniqueId val="{00000000-A403-432A-8247-805D1D21EBD9}"/>
            </c:ext>
          </c:extLst>
        </c:ser>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B-9CC4-462F-9C7B-8E565A9E9C42}"/>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D-9CC4-462F-9C7B-8E565A9E9C42}"/>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F-9CC4-462F-9C7B-8E565A9E9C42}"/>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1-9CC4-462F-9C7B-8E565A9E9C42}"/>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3-9CC4-462F-9C7B-8E565A9E9C42}"/>
              </c:ext>
            </c:extLst>
          </c:dPt>
          <c:cat>
            <c:strRef>
              <c:f>'2do Trimestre 2022'!$B$224:$B$228</c:f>
              <c:strCache>
                <c:ptCount val="5"/>
                <c:pt idx="0">
                  <c:v>Metropolitana</c:v>
                </c:pt>
                <c:pt idx="1">
                  <c:v>Sur</c:v>
                </c:pt>
                <c:pt idx="2">
                  <c:v>Este</c:v>
                </c:pt>
                <c:pt idx="3">
                  <c:v>Norte</c:v>
                </c:pt>
                <c:pt idx="4">
                  <c:v>Nordeste</c:v>
                </c:pt>
              </c:strCache>
            </c:strRef>
          </c:cat>
          <c:val>
            <c:numRef>
              <c:f>'2do Trimestre 2022'!$D$224:$D$228</c:f>
              <c:numCache>
                <c:formatCode>0%</c:formatCode>
                <c:ptCount val="5"/>
                <c:pt idx="0">
                  <c:v>0.58709677419354833</c:v>
                </c:pt>
                <c:pt idx="1">
                  <c:v>0.13225806451612904</c:v>
                </c:pt>
                <c:pt idx="2">
                  <c:v>0.10967741935483871</c:v>
                </c:pt>
                <c:pt idx="3">
                  <c:v>0.17096774193548386</c:v>
                </c:pt>
                <c:pt idx="4">
                  <c:v>0</c:v>
                </c:pt>
              </c:numCache>
            </c:numRef>
          </c:val>
          <c:extLst>
            <c:ext xmlns:c16="http://schemas.microsoft.com/office/drawing/2014/chart" uri="{C3380CC4-5D6E-409C-BE32-E72D297353CC}">
              <c16:uniqueId val="{00000001-A403-432A-8247-805D1D21EBD9}"/>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solidFill>
                <a:latin typeface="+mn-lt"/>
                <a:ea typeface="+mn-ea"/>
                <a:cs typeface="+mn-cs"/>
              </a:defRPr>
            </a:pPr>
            <a:r>
              <a:rPr lang="en-US" sz="1000" b="1" i="0" baseline="0">
                <a:effectLst/>
              </a:rPr>
              <a:t>Programas de Formación y Desarrollo Profesional </a:t>
            </a:r>
            <a:r>
              <a:rPr lang="en-US" sz="1000" b="1" i="0" baseline="0">
                <a:solidFill>
                  <a:sysClr val="windowText" lastClr="000000"/>
                </a:solidFill>
                <a:effectLst/>
              </a:rPr>
              <a:t>  </a:t>
            </a:r>
            <a:endParaRPr lang="es-DO"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solidFill>
              </a:defRPr>
            </a:pPr>
            <a:r>
              <a:rPr lang="en-US" sz="1000" b="1" i="0" baseline="0">
                <a:solidFill>
                  <a:sysClr val="windowText" lastClr="000000"/>
                </a:solidFill>
                <a:effectLst/>
              </a:rPr>
              <a:t>% Becas otorgadas según Eje Geográfico</a:t>
            </a:r>
            <a:endParaRPr lang="es-DO"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a:solidFill>
                  <a:sysClr val="windowText" lastClr="000000"/>
                </a:solidFill>
              </a:defRPr>
            </a:pPr>
            <a:r>
              <a:rPr lang="en-US" sz="1000" b="1" i="0" baseline="0">
                <a:effectLst/>
              </a:rPr>
              <a:t>Periodo abril-junio 2022</a:t>
            </a:r>
            <a:endParaRPr lang="es-DO" sz="1000">
              <a:effectLst/>
            </a:endParaRPr>
          </a:p>
        </c:rich>
      </c:tx>
      <c:layout>
        <c:manualLayout>
          <c:xMode val="edge"/>
          <c:yMode val="edge"/>
          <c:x val="0.12027279376963125"/>
          <c:y val="3.125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C-D020-4EA9-ACBC-76A1EB810E1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E-D020-4EA9-ACBC-76A1EB810E1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0-D020-4EA9-ACBC-76A1EB810E11}"/>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2-D020-4EA9-ACBC-76A1EB810E11}"/>
              </c:ext>
            </c:extLst>
          </c:dPt>
          <c:dPt>
            <c:idx val="4"/>
            <c:bubble3D val="0"/>
            <c:spPr>
              <a:solidFill>
                <a:srgbClr val="FF0000"/>
              </a:solidFill>
              <a:ln w="25400">
                <a:solidFill>
                  <a:srgbClr val="FF0000"/>
                </a:solidFill>
              </a:ln>
              <a:effectLst/>
              <a:sp3d contourW="25400">
                <a:contourClr>
                  <a:srgbClr val="FF0000"/>
                </a:contourClr>
              </a:sp3d>
            </c:spPr>
            <c:extLst>
              <c:ext xmlns:c16="http://schemas.microsoft.com/office/drawing/2014/chart" uri="{C3380CC4-5D6E-409C-BE32-E72D297353CC}">
                <c16:uniqueId val="{00000014-D020-4EA9-ACBC-76A1EB810E1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2022'!$B$178:$B$182</c:f>
              <c:strCache>
                <c:ptCount val="5"/>
                <c:pt idx="0">
                  <c:v>Metropolitana</c:v>
                </c:pt>
                <c:pt idx="1">
                  <c:v>Sur</c:v>
                </c:pt>
                <c:pt idx="2">
                  <c:v>Este</c:v>
                </c:pt>
                <c:pt idx="3">
                  <c:v>Norte</c:v>
                </c:pt>
                <c:pt idx="4">
                  <c:v>Nordeste</c:v>
                </c:pt>
              </c:strCache>
            </c:strRef>
          </c:cat>
          <c:val>
            <c:numRef>
              <c:f>'2do Trimestre 2022'!$D$178:$D$182</c:f>
              <c:numCache>
                <c:formatCode>0.0%</c:formatCode>
                <c:ptCount val="5"/>
                <c:pt idx="0">
                  <c:v>0.43620660167607322</c:v>
                </c:pt>
                <c:pt idx="1">
                  <c:v>0.14674191893278604</c:v>
                </c:pt>
                <c:pt idx="2">
                  <c:v>0.12040362579100393</c:v>
                </c:pt>
                <c:pt idx="3">
                  <c:v>0.16615358303403455</c:v>
                </c:pt>
                <c:pt idx="4">
                  <c:v>0.13049427056610227</c:v>
                </c:pt>
              </c:numCache>
            </c:numRef>
          </c:val>
          <c:extLst>
            <c:ext xmlns:c16="http://schemas.microsoft.com/office/drawing/2014/chart" uri="{C3380CC4-5D6E-409C-BE32-E72D297353CC}">
              <c16:uniqueId val="{00000015-D020-4EA9-ACBC-76A1EB810E11}"/>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020-4EA9-ACBC-76A1EB810E11}"/>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020-4EA9-ACBC-76A1EB810E11}"/>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020-4EA9-ACBC-76A1EB810E11}"/>
                    </c:ext>
                  </c:extLst>
                </c:dPt>
                <c:dPt>
                  <c:idx val="3"/>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7-D020-4EA9-ACBC-76A1EB810E11}"/>
                    </c:ext>
                  </c:extLst>
                </c:dPt>
                <c:dPt>
                  <c:idx val="4"/>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9-D020-4EA9-ACBC-76A1EB810E11}"/>
                    </c:ext>
                  </c:extLst>
                </c:dPt>
                <c:dLbls>
                  <c:dLbl>
                    <c:idx val="0"/>
                    <c:layout>
                      <c:manualLayout>
                        <c:x val="-5.4365847711659129E-2"/>
                        <c:y val="4.176714238845144E-3"/>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fld id="{9A925A29-14A2-4689-885E-1945DA6EF355}" type="VALUE">
                            <a:rPr lang="en-US"/>
                            <a:pPr>
                              <a:defRPr b="1">
                                <a:solidFill>
                                  <a:srgbClr val="FF0000"/>
                                </a:solidFill>
                              </a:defRPr>
                            </a:pPr>
                            <a:t>[VALOR]</a:t>
                          </a:fld>
                          <a:r>
                            <a:rPr lang="en-US" baseline="0"/>
                            <a:t>, 22.3%</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1029158240465842"/>
                            <c:h val="0.16658874671916007"/>
                          </c:manualLayout>
                        </c15:layout>
                        <c15:dlblFieldTable/>
                        <c15:showDataLabelsRange val="0"/>
                      </c:ext>
                      <c:ext xmlns:c16="http://schemas.microsoft.com/office/drawing/2014/chart" uri="{C3380CC4-5D6E-409C-BE32-E72D297353CC}">
                        <c16:uniqueId val="{00000001-D020-4EA9-ACBC-76A1EB810E11}"/>
                      </c:ext>
                    </c:extLst>
                  </c:dLbl>
                  <c:dLbl>
                    <c:idx val="1"/>
                    <c:layout>
                      <c:manualLayout>
                        <c:x val="-8.8650803895428071E-4"/>
                        <c:y val="-9.3515625000000005E-2"/>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fld id="{D20BE4B2-A0E8-4530-B6E0-FAC572B29C0B}" type="VALUE">
                            <a:rPr lang="en-US"/>
                            <a:pPr>
                              <a:defRPr b="1">
                                <a:solidFill>
                                  <a:srgbClr val="FF0000"/>
                                </a:solidFill>
                              </a:defRPr>
                            </a:pPr>
                            <a:t>[VALOR]</a:t>
                          </a:fld>
                          <a:r>
                            <a:rPr lang="en-US" baseline="0"/>
                            <a:t>, 17.9%</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1029158240465842"/>
                            <c:h val="0.15617208005249342"/>
                          </c:manualLayout>
                        </c15:layout>
                        <c15:dlblFieldTable/>
                        <c15:showDataLabelsRange val="0"/>
                      </c:ext>
                      <c:ext xmlns:c16="http://schemas.microsoft.com/office/drawing/2014/chart" uri="{C3380CC4-5D6E-409C-BE32-E72D297353CC}">
                        <c16:uniqueId val="{00000003-D020-4EA9-ACBC-76A1EB810E11}"/>
                      </c:ext>
                    </c:extLst>
                  </c:dLbl>
                  <c:dLbl>
                    <c:idx val="2"/>
                    <c:layout>
                      <c:manualLayout>
                        <c:x val="-4.3715846994535464E-2"/>
                        <c:y val="-5.145136154855643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0109289617486339"/>
                            <c:h val="0.17838541666666666"/>
                          </c:manualLayout>
                        </c15:layout>
                      </c:ext>
                      <c:ext xmlns:c16="http://schemas.microsoft.com/office/drawing/2014/chart" uri="{C3380CC4-5D6E-409C-BE32-E72D297353CC}">
                        <c16:uniqueId val="{00000005-D020-4EA9-ACBC-76A1EB810E11}"/>
                      </c:ext>
                    </c:extLst>
                  </c:dLbl>
                  <c:dLbl>
                    <c:idx val="3"/>
                    <c:layout>
                      <c:manualLayout>
                        <c:x val="-5.239877802159976E-3"/>
                        <c:y val="-0.12613353018372703"/>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fld id="{B2DA0DBB-081C-4854-9DF7-80007DACA696}" type="VALUE">
                            <a:rPr lang="en-US"/>
                            <a:pPr>
                              <a:defRPr b="1">
                                <a:solidFill>
                                  <a:srgbClr val="FF0000"/>
                                </a:solidFill>
                              </a:defRPr>
                            </a:pPr>
                            <a:t>[VALOR]</a:t>
                          </a:fld>
                          <a:r>
                            <a:rPr lang="en-US" baseline="0"/>
                            <a:t>, 28.4%</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2122054415329231"/>
                            <c:h val="0.1978387467191601"/>
                          </c:manualLayout>
                        </c15:layout>
                        <c15:dlblFieldTable/>
                        <c15:showDataLabelsRange val="0"/>
                      </c:ext>
                      <c:ext xmlns:c16="http://schemas.microsoft.com/office/drawing/2014/chart" uri="{C3380CC4-5D6E-409C-BE32-E72D297353CC}">
                        <c16:uniqueId val="{00000007-D020-4EA9-ACBC-76A1EB810E11}"/>
                      </c:ext>
                    </c:extLst>
                  </c:dLbl>
                  <c:dLbl>
                    <c:idx val="4"/>
                    <c:layout>
                      <c:manualLayout>
                        <c:x val="2.5857894812328752E-2"/>
                        <c:y val="-3.256049048556430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066485951551138"/>
                            <c:h val="0.17700541338582676"/>
                          </c:manualLayout>
                        </c15:layout>
                      </c:ext>
                      <c:ext xmlns:c16="http://schemas.microsoft.com/office/drawing/2014/chart" uri="{C3380CC4-5D6E-409C-BE32-E72D297353CC}">
                        <c16:uniqueId val="{00000009-D020-4EA9-ACBC-76A1EB810E1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'2do Trimestre 2022'!$B$178:$B$182</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2022'!$C$178:$C$182</c15:sqref>
                        </c15:formulaRef>
                      </c:ext>
                    </c:extLst>
                    <c:numCache>
                      <c:formatCode>_-* #,##0_-;\-* #,##0_-;_-* "-"??_-;_-@_-</c:formatCode>
                      <c:ptCount val="5"/>
                      <c:pt idx="0">
                        <c:v>5101</c:v>
                      </c:pt>
                      <c:pt idx="1">
                        <c:v>1716</c:v>
                      </c:pt>
                      <c:pt idx="2">
                        <c:v>1408</c:v>
                      </c:pt>
                      <c:pt idx="3">
                        <c:v>1943</c:v>
                      </c:pt>
                      <c:pt idx="4">
                        <c:v>1526</c:v>
                      </c:pt>
                    </c:numCache>
                  </c:numRef>
                </c:val>
                <c:extLst>
                  <c:ext xmlns:c16="http://schemas.microsoft.com/office/drawing/2014/chart" uri="{C3380CC4-5D6E-409C-BE32-E72D297353CC}">
                    <c16:uniqueId val="{0000000A-D020-4EA9-ACBC-76A1EB810E11}"/>
                  </c:ext>
                </c:extLst>
              </c15:ser>
            </c15:filteredPieSeries>
          </c:ext>
        </c:extLst>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en-US" sz="1000" b="1" i="0" baseline="0">
                <a:solidFill>
                  <a:sysClr val="windowText" lastClr="000000"/>
                </a:solidFill>
                <a:effectLst/>
              </a:rPr>
              <a:t>Formación Inicial  </a:t>
            </a:r>
            <a:endParaRPr lang="es-DO" sz="1000" b="1">
              <a:solidFill>
                <a:sysClr val="windowText" lastClr="000000"/>
              </a:solidFill>
              <a:effectLst/>
            </a:endParaRPr>
          </a:p>
          <a:p>
            <a:pPr>
              <a:defRPr sz="1000" b="1">
                <a:solidFill>
                  <a:sysClr val="windowText" lastClr="000000"/>
                </a:solidFill>
              </a:defRPr>
            </a:pPr>
            <a:r>
              <a:rPr lang="en-US" sz="1000" b="1" i="0" baseline="0">
                <a:solidFill>
                  <a:sysClr val="windowText" lastClr="000000"/>
                </a:solidFill>
                <a:effectLst/>
              </a:rPr>
              <a:t>% Docentes Becados según Eje Geográfico</a:t>
            </a:r>
            <a:endParaRPr lang="es-DO" sz="1000" b="1">
              <a:solidFill>
                <a:sysClr val="windowText" lastClr="000000"/>
              </a:solidFill>
              <a:effectLst/>
            </a:endParaRPr>
          </a:p>
          <a:p>
            <a:pPr>
              <a:defRPr sz="1000" b="1">
                <a:solidFill>
                  <a:sysClr val="windowText" lastClr="000000"/>
                </a:solidFill>
              </a:defRPr>
            </a:pPr>
            <a:r>
              <a:rPr lang="en-US" sz="1000" b="1" i="0" baseline="0">
                <a:effectLst/>
              </a:rPr>
              <a:t>Abril-Junio 2022</a:t>
            </a:r>
            <a:endParaRPr lang="es-DO" sz="1000">
              <a:effectLst/>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es-DO"/>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1"/>
          <c:order val="1"/>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C-9B3E-4160-B3A8-0C0A98FBDED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E-9B3E-4160-B3A8-0C0A98FBDEDA}"/>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10-9B3E-4160-B3A8-0C0A98FBDEDA}"/>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12-9B3E-4160-B3A8-0C0A98FBDEDA}"/>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14-9B3E-4160-B3A8-0C0A98FBDEDA}"/>
              </c:ext>
            </c:extLst>
          </c:dPt>
          <c:dLbls>
            <c:dLbl>
              <c:idx val="0"/>
              <c:layout>
                <c:manualLayout>
                  <c:x val="-8.2291736260240195E-2"/>
                  <c:y val="-5.60970419238135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B3E-4160-B3A8-0C0A98FBDEDA}"/>
                </c:ext>
              </c:extLst>
            </c:dLbl>
            <c:dLbl>
              <c:idx val="4"/>
              <c:layout>
                <c:manualLayout>
                  <c:x val="8.3169808319414618E-2"/>
                  <c:y val="-1.77200822870114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B3E-4160-B3A8-0C0A98FBDED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'2do Trimestre 2022'!$B$193:$B$197</c:f>
              <c:strCache>
                <c:ptCount val="5"/>
                <c:pt idx="0">
                  <c:v>Metropolitana</c:v>
                </c:pt>
                <c:pt idx="1">
                  <c:v>Sur</c:v>
                </c:pt>
                <c:pt idx="2">
                  <c:v>Este</c:v>
                </c:pt>
                <c:pt idx="3">
                  <c:v>Norte</c:v>
                </c:pt>
                <c:pt idx="4">
                  <c:v>Nordeste</c:v>
                </c:pt>
              </c:strCache>
            </c:strRef>
          </c:cat>
          <c:val>
            <c:numRef>
              <c:f>'2do Trimestre 2022'!$D$193:$D$197</c:f>
              <c:numCache>
                <c:formatCode>0.0%</c:formatCode>
                <c:ptCount val="5"/>
                <c:pt idx="0">
                  <c:v>0.56140350877192979</c:v>
                </c:pt>
                <c:pt idx="1">
                  <c:v>0.24561403508771928</c:v>
                </c:pt>
                <c:pt idx="2">
                  <c:v>0</c:v>
                </c:pt>
                <c:pt idx="3">
                  <c:v>0</c:v>
                </c:pt>
                <c:pt idx="4">
                  <c:v>0.19298245614035087</c:v>
                </c:pt>
              </c:numCache>
            </c:numRef>
          </c:val>
          <c:extLst>
            <c:ext xmlns:c16="http://schemas.microsoft.com/office/drawing/2014/chart" uri="{C3380CC4-5D6E-409C-BE32-E72D297353CC}">
              <c16:uniqueId val="{00000015-9B3E-4160-B3A8-0C0A98FBDEDA}"/>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9B3E-4160-B3A8-0C0A98FBDEDA}"/>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9B3E-4160-B3A8-0C0A98FBDEDA}"/>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9B3E-4160-B3A8-0C0A98FBDEDA}"/>
                    </c:ext>
                  </c:extLst>
                </c:dPt>
                <c:dPt>
                  <c:idx val="3"/>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7-9B3E-4160-B3A8-0C0A98FBDEDA}"/>
                    </c:ext>
                  </c:extLst>
                </c:dPt>
                <c:dPt>
                  <c:idx val="4"/>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9-9B3E-4160-B3A8-0C0A98FBDEDA}"/>
                    </c:ext>
                  </c:extLst>
                </c:dPt>
                <c:dLbls>
                  <c:dLbl>
                    <c:idx val="0"/>
                    <c:layout>
                      <c:manualLayout>
                        <c:x val="-3.9733715103793844E-2"/>
                        <c:y val="-4.0166702135206074E-2"/>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fld id="{3A296A09-DD74-40FA-94FE-FE04B57C0D0E}" type="VALUE">
                            <a:rPr lang="en-US"/>
                            <a:pPr>
                              <a:defRPr b="1">
                                <a:solidFill>
                                  <a:srgbClr val="FF0000"/>
                                </a:solidFill>
                              </a:defRPr>
                            </a:pPr>
                            <a:t>[VALOR]</a:t>
                          </a:fld>
                          <a:r>
                            <a:rPr lang="en-US" baseline="0"/>
                            <a:t>, 33.7%</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3395975503062119"/>
                            <c:h val="0.19210233855903144"/>
                          </c:manualLayout>
                        </c15:layout>
                        <c15:dlblFieldTable/>
                        <c15:showDataLabelsRange val="0"/>
                      </c:ext>
                      <c:ext xmlns:c16="http://schemas.microsoft.com/office/drawing/2014/chart" uri="{C3380CC4-5D6E-409C-BE32-E72D297353CC}">
                        <c16:uniqueId val="{00000001-9B3E-4160-B3A8-0C0A98FBDEDA}"/>
                      </c:ext>
                    </c:extLst>
                  </c:dLbl>
                  <c:dLbl>
                    <c:idx val="1"/>
                    <c:layout>
                      <c:manualLayout>
                        <c:x val="-2.6262626262626265E-2"/>
                        <c:y val="-0.24432527015204181"/>
                      </c:manualLayout>
                    </c:layout>
                    <c:tx>
                      <c:rich>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fld id="{2E2E3A3D-B028-4ABD-95F4-330F21844DB2}" type="VALUE">
                            <a:rPr lang="en-US"/>
                            <a:pPr>
                              <a:defRPr b="1">
                                <a:solidFill>
                                  <a:srgbClr val="FF0000"/>
                                </a:solidFill>
                              </a:defRPr>
                            </a:pPr>
                            <a:t>[VALOR]</a:t>
                          </a:fld>
                          <a:r>
                            <a:rPr lang="en-US" baseline="0"/>
                            <a:t>, 29.8%</a:t>
                          </a:r>
                        </a:p>
                      </c:rich>
                    </c:tx>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3030303030303031"/>
                            <c:h val="0.21171171171171171"/>
                          </c:manualLayout>
                        </c15:layout>
                        <c15:dlblFieldTable/>
                        <c15:showDataLabelsRange val="0"/>
                      </c:ext>
                      <c:ext xmlns:c16="http://schemas.microsoft.com/office/drawing/2014/chart" uri="{C3380CC4-5D6E-409C-BE32-E72D297353CC}">
                        <c16:uniqueId val="{00000003-9B3E-4160-B3A8-0C0A98FBDEDA}"/>
                      </c:ext>
                    </c:extLst>
                  </c:dLbl>
                  <c:dLbl>
                    <c:idx val="3"/>
                    <c:layout>
                      <c:manualLayout>
                        <c:x val="3.9857417115185048E-2"/>
                        <c:y val="-6.5375331039701112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8.9515310586176733E-2"/>
                            <c:h val="0.16207230852900145"/>
                          </c:manualLayout>
                        </c15:layout>
                      </c:ext>
                      <c:ext xmlns:c16="http://schemas.microsoft.com/office/drawing/2014/chart" uri="{C3380CC4-5D6E-409C-BE32-E72D297353CC}">
                        <c16:uniqueId val="{00000007-9B3E-4160-B3A8-0C0A98FBDEDA}"/>
                      </c:ext>
                    </c:extLst>
                  </c:dLbl>
                  <c:dLbl>
                    <c:idx val="4"/>
                    <c:layout>
                      <c:manualLayout>
                        <c:x val="4.8053766006521913E-2"/>
                        <c:y val="-1.1101652833936299E-3"/>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extLst>
                      <c:ext uri="{CE6537A1-D6FC-4f65-9D91-7224C49458BB}">
                        <c15:layout>
                          <c:manualLayout>
                            <c:w val="0.11779813886900502"/>
                            <c:h val="0.18009032654701942"/>
                          </c:manualLayout>
                        </c15:layout>
                      </c:ext>
                      <c:ext xmlns:c16="http://schemas.microsoft.com/office/drawing/2014/chart" uri="{C3380CC4-5D6E-409C-BE32-E72D297353CC}">
                        <c16:uniqueId val="{00000009-9B3E-4160-B3A8-0C0A98FBDED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s-DO"/>
                    </a:p>
                  </c:txPr>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ormulaRef>
                          <c15:sqref>'2do Trimestre 2022'!$B$193:$B$197</c15:sqref>
                        </c15:formulaRef>
                      </c:ext>
                    </c:extLst>
                    <c:strCache>
                      <c:ptCount val="5"/>
                      <c:pt idx="0">
                        <c:v>Metropolitana</c:v>
                      </c:pt>
                      <c:pt idx="1">
                        <c:v>Sur</c:v>
                      </c:pt>
                      <c:pt idx="2">
                        <c:v>Este</c:v>
                      </c:pt>
                      <c:pt idx="3">
                        <c:v>Norte</c:v>
                      </c:pt>
                      <c:pt idx="4">
                        <c:v>Nordeste</c:v>
                      </c:pt>
                    </c:strCache>
                  </c:strRef>
                </c:cat>
                <c:val>
                  <c:numRef>
                    <c:extLst>
                      <c:ext uri="{02D57815-91ED-43cb-92C2-25804820EDAC}">
                        <c15:formulaRef>
                          <c15:sqref>'2do Trimestre 2022'!$C$193:$C$197</c15:sqref>
                        </c15:formulaRef>
                      </c:ext>
                    </c:extLst>
                    <c:numCache>
                      <c:formatCode>General</c:formatCode>
                      <c:ptCount val="5"/>
                      <c:pt idx="0">
                        <c:v>32</c:v>
                      </c:pt>
                      <c:pt idx="1">
                        <c:v>14</c:v>
                      </c:pt>
                      <c:pt idx="2">
                        <c:v>0</c:v>
                      </c:pt>
                      <c:pt idx="3">
                        <c:v>0</c:v>
                      </c:pt>
                      <c:pt idx="4">
                        <c:v>11</c:v>
                      </c:pt>
                    </c:numCache>
                  </c:numRef>
                </c:val>
                <c:extLst>
                  <c:ext xmlns:c16="http://schemas.microsoft.com/office/drawing/2014/chart" uri="{C3380CC4-5D6E-409C-BE32-E72D297353CC}">
                    <c16:uniqueId val="{0000000A-9B3E-4160-B3A8-0C0A98FBDEDA}"/>
                  </c:ext>
                </c:extLst>
              </c15:ser>
            </c15:filteredPieSeries>
          </c:ext>
        </c:extLst>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0070C0"/>
      </a:solidFill>
      <a:round/>
    </a:ln>
    <a:effectLst/>
  </c:spPr>
  <c:txPr>
    <a:bodyPr/>
    <a:lstStyle/>
    <a:p>
      <a:pPr>
        <a:defRPr/>
      </a:pPr>
      <a:endParaRPr lang="es-D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8.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image" Target="../media/image1.png"/><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1.xml"/></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43.xml"/><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7</xdr:col>
      <xdr:colOff>161926</xdr:colOff>
      <xdr:row>10</xdr:row>
      <xdr:rowOff>76200</xdr:rowOff>
    </xdr:from>
    <xdr:to>
      <xdr:col>10</xdr:col>
      <xdr:colOff>666750</xdr:colOff>
      <xdr:row>21</xdr:row>
      <xdr:rowOff>28575</xdr:rowOff>
    </xdr:to>
    <xdr:graphicFrame macro="">
      <xdr:nvGraphicFramePr>
        <xdr:cNvPr id="2" name="Gráfico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19049</xdr:colOff>
      <xdr:row>46</xdr:row>
      <xdr:rowOff>28575</xdr:rowOff>
    </xdr:from>
    <xdr:to>
      <xdr:col>11</xdr:col>
      <xdr:colOff>381000</xdr:colOff>
      <xdr:row>60</xdr:row>
      <xdr:rowOff>85725</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xdr:colOff>
      <xdr:row>120</xdr:row>
      <xdr:rowOff>0</xdr:rowOff>
    </xdr:from>
    <xdr:to>
      <xdr:col>10</xdr:col>
      <xdr:colOff>390525</xdr:colOff>
      <xdr:row>130</xdr:row>
      <xdr:rowOff>161924</xdr:rowOff>
    </xdr:to>
    <xdr:graphicFrame macro="">
      <xdr:nvGraphicFramePr>
        <xdr:cNvPr id="6" name="Gráfico 5">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161924</xdr:colOff>
      <xdr:row>133</xdr:row>
      <xdr:rowOff>61911</xdr:rowOff>
    </xdr:from>
    <xdr:to>
      <xdr:col>12</xdr:col>
      <xdr:colOff>47625</xdr:colOff>
      <xdr:row>144</xdr:row>
      <xdr:rowOff>85724</xdr:rowOff>
    </xdr:to>
    <xdr:graphicFrame macro="">
      <xdr:nvGraphicFramePr>
        <xdr:cNvPr id="7" name="Gráfico 6">
          <a:extLst>
            <a:ext uri="{FF2B5EF4-FFF2-40B4-BE49-F238E27FC236}">
              <a16:creationId xmlns:a16="http://schemas.microsoft.com/office/drawing/2014/main" id="{00000000-0008-0000-0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171449</xdr:colOff>
      <xdr:row>162</xdr:row>
      <xdr:rowOff>42863</xdr:rowOff>
    </xdr:from>
    <xdr:to>
      <xdr:col>11</xdr:col>
      <xdr:colOff>571500</xdr:colOff>
      <xdr:row>169</xdr:row>
      <xdr:rowOff>95250</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57150</xdr:colOff>
      <xdr:row>22</xdr:row>
      <xdr:rowOff>52386</xdr:rowOff>
    </xdr:from>
    <xdr:to>
      <xdr:col>11</xdr:col>
      <xdr:colOff>723900</xdr:colOff>
      <xdr:row>31</xdr:row>
      <xdr:rowOff>180974</xdr:rowOff>
    </xdr:to>
    <xdr:graphicFrame macro="">
      <xdr:nvGraphicFramePr>
        <xdr:cNvPr id="10" name="Gráfico 9">
          <a:extLst>
            <a:ext uri="{FF2B5EF4-FFF2-40B4-BE49-F238E27FC236}">
              <a16:creationId xmlns:a16="http://schemas.microsoft.com/office/drawing/2014/main" id="{00000000-0008-0000-00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371475</xdr:colOff>
      <xdr:row>222</xdr:row>
      <xdr:rowOff>9524</xdr:rowOff>
    </xdr:from>
    <xdr:to>
      <xdr:col>14</xdr:col>
      <xdr:colOff>352425</xdr:colOff>
      <xdr:row>232</xdr:row>
      <xdr:rowOff>33336</xdr:rowOff>
    </xdr:to>
    <xdr:graphicFrame macro="">
      <xdr:nvGraphicFramePr>
        <xdr:cNvPr id="11" name="Gráfico 10">
          <a:extLst>
            <a:ext uri="{FF2B5EF4-FFF2-40B4-BE49-F238E27FC236}">
              <a16:creationId xmlns:a16="http://schemas.microsoft.com/office/drawing/2014/main" id="{00000000-0008-0000-00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733425</xdr:colOff>
      <xdr:row>174</xdr:row>
      <xdr:rowOff>9525</xdr:rowOff>
    </xdr:from>
    <xdr:to>
      <xdr:col>16</xdr:col>
      <xdr:colOff>409575</xdr:colOff>
      <xdr:row>184</xdr:row>
      <xdr:rowOff>152400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190</xdr:row>
      <xdr:rowOff>0</xdr:rowOff>
    </xdr:from>
    <xdr:to>
      <xdr:col>11</xdr:col>
      <xdr:colOff>95250</xdr:colOff>
      <xdr:row>199</xdr:row>
      <xdr:rowOff>142875</xdr:rowOff>
    </xdr:to>
    <xdr:graphicFrame macro="">
      <xdr:nvGraphicFramePr>
        <xdr:cNvPr id="13" name="Gráfico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266700</xdr:colOff>
      <xdr:row>206</xdr:row>
      <xdr:rowOff>123825</xdr:rowOff>
    </xdr:from>
    <xdr:to>
      <xdr:col>14</xdr:col>
      <xdr:colOff>361950</xdr:colOff>
      <xdr:row>216</xdr:row>
      <xdr:rowOff>76200</xdr:rowOff>
    </xdr:to>
    <xdr:graphicFrame macro="">
      <xdr:nvGraphicFramePr>
        <xdr:cNvPr id="14" name="Gráfico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723900</xdr:colOff>
      <xdr:row>237</xdr:row>
      <xdr:rowOff>95251</xdr:rowOff>
    </xdr:from>
    <xdr:to>
      <xdr:col>17</xdr:col>
      <xdr:colOff>571500</xdr:colOff>
      <xdr:row>268</xdr:row>
      <xdr:rowOff>0</xdr:rowOff>
    </xdr:to>
    <xdr:graphicFrame macro="">
      <xdr:nvGraphicFramePr>
        <xdr:cNvPr id="15" name="Gráfico 14">
          <a:extLst>
            <a:ext uri="{FF2B5EF4-FFF2-40B4-BE49-F238E27FC236}">
              <a16:creationId xmlns:a16="http://schemas.microsoft.com/office/drawing/2014/main" id="{00000000-0008-0000-00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xdr:col>
      <xdr:colOff>38100</xdr:colOff>
      <xdr:row>61</xdr:row>
      <xdr:rowOff>95250</xdr:rowOff>
    </xdr:from>
    <xdr:to>
      <xdr:col>12</xdr:col>
      <xdr:colOff>209550</xdr:colOff>
      <xdr:row>82</xdr:row>
      <xdr:rowOff>66674</xdr:rowOff>
    </xdr:to>
    <xdr:graphicFrame macro="">
      <xdr:nvGraphicFramePr>
        <xdr:cNvPr id="18" name="Gráfico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561975</xdr:colOff>
      <xdr:row>86</xdr:row>
      <xdr:rowOff>57150</xdr:rowOff>
    </xdr:from>
    <xdr:to>
      <xdr:col>11</xdr:col>
      <xdr:colOff>419100</xdr:colOff>
      <xdr:row>97</xdr:row>
      <xdr:rowOff>142874</xdr:rowOff>
    </xdr:to>
    <xdr:graphicFrame macro="">
      <xdr:nvGraphicFramePr>
        <xdr:cNvPr id="19" name="Gráfico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552450</xdr:colOff>
      <xdr:row>174</xdr:row>
      <xdr:rowOff>14287</xdr:rowOff>
    </xdr:from>
    <xdr:to>
      <xdr:col>11</xdr:col>
      <xdr:colOff>371475</xdr:colOff>
      <xdr:row>184</xdr:row>
      <xdr:rowOff>180975</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0</xdr:colOff>
      <xdr:row>190</xdr:row>
      <xdr:rowOff>19050</xdr:rowOff>
    </xdr:from>
    <xdr:to>
      <xdr:col>16</xdr:col>
      <xdr:colOff>581025</xdr:colOff>
      <xdr:row>201</xdr:row>
      <xdr:rowOff>128588</xdr:rowOff>
    </xdr:to>
    <xdr:graphicFrame macro="">
      <xdr:nvGraphicFramePr>
        <xdr:cNvPr id="22" name="Gráfico 21">
          <a:extLst>
            <a:ext uri="{FF2B5EF4-FFF2-40B4-BE49-F238E27FC236}">
              <a16:creationId xmlns:a16="http://schemas.microsoft.com/office/drawing/2014/main" i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390525</xdr:colOff>
      <xdr:row>206</xdr:row>
      <xdr:rowOff>66675</xdr:rowOff>
    </xdr:from>
    <xdr:to>
      <xdr:col>9</xdr:col>
      <xdr:colOff>676275</xdr:colOff>
      <xdr:row>217</xdr:row>
      <xdr:rowOff>176213</xdr:rowOff>
    </xdr:to>
    <xdr:graphicFrame macro="">
      <xdr:nvGraphicFramePr>
        <xdr:cNvPr id="23" name="Gráfico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285750</xdr:colOff>
      <xdr:row>222</xdr:row>
      <xdr:rowOff>19050</xdr:rowOff>
    </xdr:from>
    <xdr:to>
      <xdr:col>9</xdr:col>
      <xdr:colOff>571500</xdr:colOff>
      <xdr:row>233</xdr:row>
      <xdr:rowOff>128588</xdr:rowOff>
    </xdr:to>
    <xdr:graphicFrame macro="">
      <xdr:nvGraphicFramePr>
        <xdr:cNvPr id="24" name="Gráfico 23">
          <a:extLst>
            <a:ext uri="{FF2B5EF4-FFF2-40B4-BE49-F238E27FC236}">
              <a16:creationId xmlns:a16="http://schemas.microsoft.com/office/drawing/2014/main" id="{00000000-0008-0000-0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0</xdr:colOff>
      <xdr:row>106</xdr:row>
      <xdr:rowOff>0</xdr:rowOff>
    </xdr:from>
    <xdr:to>
      <xdr:col>10</xdr:col>
      <xdr:colOff>390524</xdr:colOff>
      <xdr:row>117</xdr:row>
      <xdr:rowOff>123824</xdr:rowOff>
    </xdr:to>
    <xdr:graphicFrame macro="">
      <xdr:nvGraphicFramePr>
        <xdr:cNvPr id="30" name="Gráfico 29">
          <a:extLst>
            <a:ext uri="{FF2B5EF4-FFF2-40B4-BE49-F238E27FC236}">
              <a16:creationId xmlns:a16="http://schemas.microsoft.com/office/drawing/2014/main" id="{00000000-0008-0000-0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38100</xdr:colOff>
      <xdr:row>150</xdr:row>
      <xdr:rowOff>19050</xdr:rowOff>
    </xdr:from>
    <xdr:to>
      <xdr:col>20</xdr:col>
      <xdr:colOff>514351</xdr:colOff>
      <xdr:row>157</xdr:row>
      <xdr:rowOff>14287</xdr:rowOff>
    </xdr:to>
    <xdr:graphicFrame macro="">
      <xdr:nvGraphicFramePr>
        <xdr:cNvPr id="35" name="Gráfico 34">
          <a:extLst>
            <a:ext uri="{FF2B5EF4-FFF2-40B4-BE49-F238E27FC236}">
              <a16:creationId xmlns:a16="http://schemas.microsoft.com/office/drawing/2014/main" id="{00000000-0008-0000-00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12</xdr:col>
      <xdr:colOff>95250</xdr:colOff>
      <xdr:row>161</xdr:row>
      <xdr:rowOff>95250</xdr:rowOff>
    </xdr:from>
    <xdr:to>
      <xdr:col>16</xdr:col>
      <xdr:colOff>571501</xdr:colOff>
      <xdr:row>169</xdr:row>
      <xdr:rowOff>123825</xdr:rowOff>
    </xdr:to>
    <xdr:graphicFrame macro="">
      <xdr:nvGraphicFramePr>
        <xdr:cNvPr id="37" name="Gráfico 36">
          <a:extLst>
            <a:ext uri="{FF2B5EF4-FFF2-40B4-BE49-F238E27FC236}">
              <a16:creationId xmlns:a16="http://schemas.microsoft.com/office/drawing/2014/main" id="{00000000-0008-0000-00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581025</xdr:colOff>
      <xdr:row>22</xdr:row>
      <xdr:rowOff>19050</xdr:rowOff>
    </xdr:from>
    <xdr:to>
      <xdr:col>17</xdr:col>
      <xdr:colOff>352425</xdr:colOff>
      <xdr:row>31</xdr:row>
      <xdr:rowOff>178594</xdr:rowOff>
    </xdr:to>
    <xdr:graphicFrame macro="">
      <xdr:nvGraphicFramePr>
        <xdr:cNvPr id="36" name="Gráfico 35">
          <a:extLst>
            <a:ext uri="{FF2B5EF4-FFF2-40B4-BE49-F238E27FC236}">
              <a16:creationId xmlns:a16="http://schemas.microsoft.com/office/drawing/2014/main" id="{00000000-0008-0000-00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12</xdr:col>
      <xdr:colOff>752475</xdr:colOff>
      <xdr:row>62</xdr:row>
      <xdr:rowOff>28575</xdr:rowOff>
    </xdr:from>
    <xdr:to>
      <xdr:col>17</xdr:col>
      <xdr:colOff>333376</xdr:colOff>
      <xdr:row>85</xdr:row>
      <xdr:rowOff>33339</xdr:rowOff>
    </xdr:to>
    <xdr:graphicFrame macro="">
      <xdr:nvGraphicFramePr>
        <xdr:cNvPr id="38" name="Gráfico 37">
          <a:extLst>
            <a:ext uri="{FF2B5EF4-FFF2-40B4-BE49-F238E27FC236}">
              <a16:creationId xmlns:a16="http://schemas.microsoft.com/office/drawing/2014/main" id="{00000000-0008-0000-00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11</xdr:col>
      <xdr:colOff>752475</xdr:colOff>
      <xdr:row>86</xdr:row>
      <xdr:rowOff>57150</xdr:rowOff>
    </xdr:from>
    <xdr:to>
      <xdr:col>16</xdr:col>
      <xdr:colOff>457200</xdr:colOff>
      <xdr:row>97</xdr:row>
      <xdr:rowOff>161925</xdr:rowOff>
    </xdr:to>
    <xdr:graphicFrame macro="">
      <xdr:nvGraphicFramePr>
        <xdr:cNvPr id="39" name="Gráfico 38">
          <a:extLst>
            <a:ext uri="{FF2B5EF4-FFF2-40B4-BE49-F238E27FC236}">
              <a16:creationId xmlns:a16="http://schemas.microsoft.com/office/drawing/2014/main" id="{00000000-0008-0000-00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0</xdr:colOff>
      <xdr:row>133</xdr:row>
      <xdr:rowOff>0</xdr:rowOff>
    </xdr:from>
    <xdr:to>
      <xdr:col>17</xdr:col>
      <xdr:colOff>647701</xdr:colOff>
      <xdr:row>144</xdr:row>
      <xdr:rowOff>47625</xdr:rowOff>
    </xdr:to>
    <xdr:graphicFrame macro="">
      <xdr:nvGraphicFramePr>
        <xdr:cNvPr id="40" name="Gráfico 39">
          <a:extLst>
            <a:ext uri="{FF2B5EF4-FFF2-40B4-BE49-F238E27FC236}">
              <a16:creationId xmlns:a16="http://schemas.microsoft.com/office/drawing/2014/main" id="{00000000-0008-0000-00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0</xdr:colOff>
      <xdr:row>35</xdr:row>
      <xdr:rowOff>0</xdr:rowOff>
    </xdr:from>
    <xdr:to>
      <xdr:col>17</xdr:col>
      <xdr:colOff>619125</xdr:colOff>
      <xdr:row>43</xdr:row>
      <xdr:rowOff>257175</xdr:rowOff>
    </xdr:to>
    <xdr:graphicFrame macro="">
      <xdr:nvGraphicFramePr>
        <xdr:cNvPr id="43" name="Gráfico 42">
          <a:extLst>
            <a:ext uri="{FF2B5EF4-FFF2-40B4-BE49-F238E27FC236}">
              <a16:creationId xmlns:a16="http://schemas.microsoft.com/office/drawing/2014/main" id="{00000000-0008-0000-00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15</xdr:col>
      <xdr:colOff>552450</xdr:colOff>
      <xdr:row>38</xdr:row>
      <xdr:rowOff>9525</xdr:rowOff>
    </xdr:from>
    <xdr:to>
      <xdr:col>16</xdr:col>
      <xdr:colOff>400050</xdr:colOff>
      <xdr:row>38</xdr:row>
      <xdr:rowOff>228600</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4049375" y="10106025"/>
          <a:ext cx="6096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ysClr val="windowText" lastClr="000000"/>
              </a:solidFill>
            </a:rPr>
            <a:t>93.5%</a:t>
          </a:r>
        </a:p>
      </xdr:txBody>
    </xdr:sp>
    <xdr:clientData/>
  </xdr:twoCellAnchor>
  <xdr:twoCellAnchor>
    <xdr:from>
      <xdr:col>15</xdr:col>
      <xdr:colOff>76200</xdr:colOff>
      <xdr:row>40</xdr:row>
      <xdr:rowOff>85725</xdr:rowOff>
    </xdr:from>
    <xdr:to>
      <xdr:col>15</xdr:col>
      <xdr:colOff>685800</xdr:colOff>
      <xdr:row>41</xdr:row>
      <xdr:rowOff>28575</xdr:rowOff>
    </xdr:to>
    <xdr:sp macro="" textlink="">
      <xdr:nvSpPr>
        <xdr:cNvPr id="44" name="CuadroTexto 43">
          <a:extLst>
            <a:ext uri="{FF2B5EF4-FFF2-40B4-BE49-F238E27FC236}">
              <a16:creationId xmlns:a16="http://schemas.microsoft.com/office/drawing/2014/main" id="{00000000-0008-0000-0000-00002C000000}"/>
            </a:ext>
          </a:extLst>
        </xdr:cNvPr>
        <xdr:cNvSpPr txBox="1"/>
      </xdr:nvSpPr>
      <xdr:spPr>
        <a:xfrm>
          <a:off x="13573125" y="10829925"/>
          <a:ext cx="6096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00" b="1">
              <a:solidFill>
                <a:sysClr val="windowText" lastClr="000000"/>
              </a:solidFill>
            </a:rPr>
            <a:t>88.7%</a:t>
          </a:r>
        </a:p>
      </xdr:txBody>
    </xdr:sp>
    <xdr:clientData/>
  </xdr:twoCellAnchor>
  <xdr:twoCellAnchor>
    <xdr:from>
      <xdr:col>13</xdr:col>
      <xdr:colOff>0</xdr:colOff>
      <xdr:row>47</xdr:row>
      <xdr:rowOff>0</xdr:rowOff>
    </xdr:from>
    <xdr:to>
      <xdr:col>17</xdr:col>
      <xdr:colOff>361951</xdr:colOff>
      <xdr:row>60</xdr:row>
      <xdr:rowOff>104775</xdr:rowOff>
    </xdr:to>
    <xdr:graphicFrame macro="">
      <xdr:nvGraphicFramePr>
        <xdr:cNvPr id="45" name="Gráfico 44">
          <a:extLst>
            <a:ext uri="{FF2B5EF4-FFF2-40B4-BE49-F238E27FC236}">
              <a16:creationId xmlns:a16="http://schemas.microsoft.com/office/drawing/2014/main" id="{00000000-0008-0000-00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11</xdr:col>
      <xdr:colOff>19050</xdr:colOff>
      <xdr:row>120</xdr:row>
      <xdr:rowOff>19050</xdr:rowOff>
    </xdr:from>
    <xdr:to>
      <xdr:col>15</xdr:col>
      <xdr:colOff>409574</xdr:colOff>
      <xdr:row>130</xdr:row>
      <xdr:rowOff>180974</xdr:rowOff>
    </xdr:to>
    <xdr:graphicFrame macro="">
      <xdr:nvGraphicFramePr>
        <xdr:cNvPr id="46" name="Gráfico 45">
          <a:extLst>
            <a:ext uri="{FF2B5EF4-FFF2-40B4-BE49-F238E27FC236}">
              <a16:creationId xmlns:a16="http://schemas.microsoft.com/office/drawing/2014/main" id="{00000000-0008-0000-00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xdr:col>
      <xdr:colOff>657226</xdr:colOff>
      <xdr:row>150</xdr:row>
      <xdr:rowOff>9526</xdr:rowOff>
    </xdr:from>
    <xdr:to>
      <xdr:col>14</xdr:col>
      <xdr:colOff>314326</xdr:colOff>
      <xdr:row>156</xdr:row>
      <xdr:rowOff>19050</xdr:rowOff>
    </xdr:to>
    <xdr:graphicFrame macro="">
      <xdr:nvGraphicFramePr>
        <xdr:cNvPr id="25" name="Gráfico 24">
          <a:extLst>
            <a:ext uri="{FF2B5EF4-FFF2-40B4-BE49-F238E27FC236}">
              <a16:creationId xmlns:a16="http://schemas.microsoft.com/office/drawing/2014/main" id="{00000000-0008-0000-0000-00001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7</xdr:col>
      <xdr:colOff>19050</xdr:colOff>
      <xdr:row>35</xdr:row>
      <xdr:rowOff>23813</xdr:rowOff>
    </xdr:from>
    <xdr:to>
      <xdr:col>12</xdr:col>
      <xdr:colOff>47625</xdr:colOff>
      <xdr:row>43</xdr:row>
      <xdr:rowOff>266700</xdr:rowOff>
    </xdr:to>
    <xdr:graphicFrame macro="">
      <xdr:nvGraphicFramePr>
        <xdr:cNvPr id="34" name="Gráfico 33">
          <a:extLst>
            <a:ext uri="{FF2B5EF4-FFF2-40B4-BE49-F238E27FC236}">
              <a16:creationId xmlns:a16="http://schemas.microsoft.com/office/drawing/2014/main" id="{00000000-0008-0000-00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12</xdr:col>
      <xdr:colOff>0</xdr:colOff>
      <xdr:row>11</xdr:row>
      <xdr:rowOff>0</xdr:rowOff>
    </xdr:from>
    <xdr:to>
      <xdr:col>16</xdr:col>
      <xdr:colOff>428625</xdr:colOff>
      <xdr:row>21</xdr:row>
      <xdr:rowOff>28575</xdr:rowOff>
    </xdr:to>
    <xdr:graphicFrame macro="">
      <xdr:nvGraphicFramePr>
        <xdr:cNvPr id="47" name="Gráfico 46">
          <a:extLst>
            <a:ext uri="{FF2B5EF4-FFF2-40B4-BE49-F238E27FC236}">
              <a16:creationId xmlns:a16="http://schemas.microsoft.com/office/drawing/2014/main" id="{00000000-0008-0000-00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12</xdr:col>
      <xdr:colOff>0</xdr:colOff>
      <xdr:row>106</xdr:row>
      <xdr:rowOff>0</xdr:rowOff>
    </xdr:from>
    <xdr:to>
      <xdr:col>17</xdr:col>
      <xdr:colOff>28575</xdr:colOff>
      <xdr:row>118</xdr:row>
      <xdr:rowOff>71437</xdr:rowOff>
    </xdr:to>
    <xdr:graphicFrame macro="">
      <xdr:nvGraphicFramePr>
        <xdr:cNvPr id="48" name="Gráfico 47">
          <a:extLst>
            <a:ext uri="{FF2B5EF4-FFF2-40B4-BE49-F238E27FC236}">
              <a16:creationId xmlns:a16="http://schemas.microsoft.com/office/drawing/2014/main" id="{00000000-0008-0000-00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18</xdr:col>
      <xdr:colOff>0</xdr:colOff>
      <xdr:row>11</xdr:row>
      <xdr:rowOff>0</xdr:rowOff>
    </xdr:from>
    <xdr:to>
      <xdr:col>21</xdr:col>
      <xdr:colOff>1552575</xdr:colOff>
      <xdr:row>21</xdr:row>
      <xdr:rowOff>176212</xdr:rowOff>
    </xdr:to>
    <xdr:graphicFrame macro="">
      <xdr:nvGraphicFramePr>
        <xdr:cNvPr id="49" name="Gráfico 48">
          <a:extLst>
            <a:ext uri="{FF2B5EF4-FFF2-40B4-BE49-F238E27FC236}">
              <a16:creationId xmlns:a16="http://schemas.microsoft.com/office/drawing/2014/main" id="{00000000-0008-0000-0000-00003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18</xdr:col>
      <xdr:colOff>0</xdr:colOff>
      <xdr:row>106</xdr:row>
      <xdr:rowOff>0</xdr:rowOff>
    </xdr:from>
    <xdr:to>
      <xdr:col>21</xdr:col>
      <xdr:colOff>1552575</xdr:colOff>
      <xdr:row>118</xdr:row>
      <xdr:rowOff>71437</xdr:rowOff>
    </xdr:to>
    <xdr:graphicFrame macro="">
      <xdr:nvGraphicFramePr>
        <xdr:cNvPr id="50" name="Gráfico 49">
          <a:extLst>
            <a:ext uri="{FF2B5EF4-FFF2-40B4-BE49-F238E27FC236}">
              <a16:creationId xmlns:a16="http://schemas.microsoft.com/office/drawing/2014/main" id="{00000000-0008-0000-0000-00003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21</xdr:col>
      <xdr:colOff>2019301</xdr:colOff>
      <xdr:row>11</xdr:row>
      <xdr:rowOff>19050</xdr:rowOff>
    </xdr:from>
    <xdr:to>
      <xdr:col>24</xdr:col>
      <xdr:colOff>219075</xdr:colOff>
      <xdr:row>21</xdr:row>
      <xdr:rowOff>152400</xdr:rowOff>
    </xdr:to>
    <xdr:graphicFrame macro="">
      <xdr:nvGraphicFramePr>
        <xdr:cNvPr id="26" name="Gráfico 25">
          <a:extLst>
            <a:ext uri="{FF2B5EF4-FFF2-40B4-BE49-F238E27FC236}">
              <a16:creationId xmlns:a16="http://schemas.microsoft.com/office/drawing/2014/main" id="{00000000-0008-0000-0000-00001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19</xdr:col>
      <xdr:colOff>466724</xdr:colOff>
      <xdr:row>35</xdr:row>
      <xdr:rowOff>0</xdr:rowOff>
    </xdr:from>
    <xdr:to>
      <xdr:col>21</xdr:col>
      <xdr:colOff>2019299</xdr:colOff>
      <xdr:row>44</xdr:row>
      <xdr:rowOff>114300</xdr:rowOff>
    </xdr:to>
    <xdr:graphicFrame macro="">
      <xdr:nvGraphicFramePr>
        <xdr:cNvPr id="52" name="Gráfico 51">
          <a:extLst>
            <a:ext uri="{FF2B5EF4-FFF2-40B4-BE49-F238E27FC236}">
              <a16:creationId xmlns:a16="http://schemas.microsoft.com/office/drawing/2014/main" id="{00000000-0008-0000-0000-00003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22</xdr:col>
      <xdr:colOff>1</xdr:colOff>
      <xdr:row>106</xdr:row>
      <xdr:rowOff>0</xdr:rowOff>
    </xdr:from>
    <xdr:to>
      <xdr:col>25</xdr:col>
      <xdr:colOff>333376</xdr:colOff>
      <xdr:row>118</xdr:row>
      <xdr:rowOff>71437</xdr:rowOff>
    </xdr:to>
    <xdr:graphicFrame macro="">
      <xdr:nvGraphicFramePr>
        <xdr:cNvPr id="53" name="Gráfico 52">
          <a:extLst>
            <a:ext uri="{FF2B5EF4-FFF2-40B4-BE49-F238E27FC236}">
              <a16:creationId xmlns:a16="http://schemas.microsoft.com/office/drawing/2014/main" id="{00000000-0008-0000-0000-00003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17</xdr:col>
      <xdr:colOff>752475</xdr:colOff>
      <xdr:row>46</xdr:row>
      <xdr:rowOff>33337</xdr:rowOff>
    </xdr:from>
    <xdr:to>
      <xdr:col>21</xdr:col>
      <xdr:colOff>1409700</xdr:colOff>
      <xdr:row>59</xdr:row>
      <xdr:rowOff>47625</xdr:rowOff>
    </xdr:to>
    <xdr:graphicFrame macro="">
      <xdr:nvGraphicFramePr>
        <xdr:cNvPr id="28" name="Gráfico 27">
          <a:extLst>
            <a:ext uri="{FF2B5EF4-FFF2-40B4-BE49-F238E27FC236}">
              <a16:creationId xmlns:a16="http://schemas.microsoft.com/office/drawing/2014/main" id="{00000000-0008-0000-00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2</xdr:col>
      <xdr:colOff>1352550</xdr:colOff>
      <xdr:row>1</xdr:row>
      <xdr:rowOff>9525</xdr:rowOff>
    </xdr:from>
    <xdr:to>
      <xdr:col>4</xdr:col>
      <xdr:colOff>647700</xdr:colOff>
      <xdr:row>4</xdr:row>
      <xdr:rowOff>47625</xdr:rowOff>
    </xdr:to>
    <xdr:pic>
      <xdr:nvPicPr>
        <xdr:cNvPr id="54" name="Imagen 53">
          <a:extLst>
            <a:ext uri="{FF2B5EF4-FFF2-40B4-BE49-F238E27FC236}">
              <a16:creationId xmlns:a16="http://schemas.microsoft.com/office/drawing/2014/main" id="{00000000-0008-0000-0000-000036000000}"/>
            </a:ext>
          </a:extLst>
        </xdr:cNvPr>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77138" t="28151" r="933" b="38861"/>
        <a:stretch/>
      </xdr:blipFill>
      <xdr:spPr bwMode="auto">
        <a:xfrm>
          <a:off x="4695825" y="200025"/>
          <a:ext cx="1533525" cy="609600"/>
        </a:xfrm>
        <a:prstGeom prst="rect">
          <a:avLst/>
        </a:prstGeom>
        <a:ln>
          <a:noFill/>
        </a:ln>
        <a:extLst>
          <a:ext uri="{53640926-AAD7-44D8-BBD7-CCE9431645EC}">
            <a14:shadowObscured xmlns:a14="http://schemas.microsoft.com/office/drawing/2010/main"/>
          </a:ext>
        </a:extLst>
      </xdr:spPr>
    </xdr:pic>
    <xdr:clientData/>
  </xdr:twoCellAnchor>
  <xdr:twoCellAnchor>
    <xdr:from>
      <xdr:col>7</xdr:col>
      <xdr:colOff>314325</xdr:colOff>
      <xdr:row>113</xdr:row>
      <xdr:rowOff>104775</xdr:rowOff>
    </xdr:from>
    <xdr:to>
      <xdr:col>8</xdr:col>
      <xdr:colOff>66675</xdr:colOff>
      <xdr:row>114</xdr:row>
      <xdr:rowOff>123825</xdr:rowOff>
    </xdr:to>
    <xdr:sp macro="" textlink="">
      <xdr:nvSpPr>
        <xdr:cNvPr id="55" name="CuadroTexto 54">
          <a:extLst>
            <a:ext uri="{FF2B5EF4-FFF2-40B4-BE49-F238E27FC236}">
              <a16:creationId xmlns:a16="http://schemas.microsoft.com/office/drawing/2014/main" id="{F997AD90-FE53-456E-9B4E-8420AF1A2E78}"/>
            </a:ext>
          </a:extLst>
        </xdr:cNvPr>
        <xdr:cNvSpPr txBox="1"/>
      </xdr:nvSpPr>
      <xdr:spPr>
        <a:xfrm>
          <a:off x="8772525" y="24231600"/>
          <a:ext cx="514350" cy="20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800" b="1"/>
            <a:t>41.2%</a:t>
          </a:r>
        </a:p>
      </xdr:txBody>
    </xdr:sp>
    <xdr:clientData/>
  </xdr:twoCellAnchor>
  <xdr:twoCellAnchor>
    <xdr:from>
      <xdr:col>16</xdr:col>
      <xdr:colOff>123825</xdr:colOff>
      <xdr:row>120</xdr:row>
      <xdr:rowOff>23813</xdr:rowOff>
    </xdr:from>
    <xdr:to>
      <xdr:col>20</xdr:col>
      <xdr:colOff>352425</xdr:colOff>
      <xdr:row>130</xdr:row>
      <xdr:rowOff>123825</xdr:rowOff>
    </xdr:to>
    <xdr:graphicFrame macro="">
      <xdr:nvGraphicFramePr>
        <xdr:cNvPr id="16" name="Gráfico 15">
          <a:extLst>
            <a:ext uri="{FF2B5EF4-FFF2-40B4-BE49-F238E27FC236}">
              <a16:creationId xmlns:a16="http://schemas.microsoft.com/office/drawing/2014/main" id="{DBBD4C66-7878-B109-4B9B-4DBB0EB5FB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1028700</xdr:colOff>
      <xdr:row>1</xdr:row>
      <xdr:rowOff>19050</xdr:rowOff>
    </xdr:from>
    <xdr:to>
      <xdr:col>14</xdr:col>
      <xdr:colOff>323850</xdr:colOff>
      <xdr:row>4</xdr:row>
      <xdr:rowOff>123825</xdr:rowOff>
    </xdr:to>
    <xdr:pic>
      <xdr:nvPicPr>
        <xdr:cNvPr id="2" name="Imagen 1">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138" t="28151" r="933" b="38861"/>
        <a:stretch/>
      </xdr:blipFill>
      <xdr:spPr bwMode="auto">
        <a:xfrm>
          <a:off x="12963525" y="209550"/>
          <a:ext cx="1714500" cy="6762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3</xdr:col>
      <xdr:colOff>914400</xdr:colOff>
      <xdr:row>0</xdr:row>
      <xdr:rowOff>142875</xdr:rowOff>
    </xdr:from>
    <xdr:to>
      <xdr:col>5</xdr:col>
      <xdr:colOff>533400</xdr:colOff>
      <xdr:row>3</xdr:row>
      <xdr:rowOff>180975</xdr:rowOff>
    </xdr:to>
    <xdr:pic>
      <xdr:nvPicPr>
        <xdr:cNvPr id="3" name="Imagen 2">
          <a:extLst>
            <a:ext uri="{FF2B5EF4-FFF2-40B4-BE49-F238E27FC236}">
              <a16:creationId xmlns:a16="http://schemas.microsoft.com/office/drawing/2014/main" id="{D1BD018C-5AF4-416C-A22F-D6EC8F866625}"/>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7138" t="28151" r="933" b="38861"/>
        <a:stretch/>
      </xdr:blipFill>
      <xdr:spPr bwMode="auto">
        <a:xfrm>
          <a:off x="4714875" y="142875"/>
          <a:ext cx="1533525" cy="60960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723900</xdr:colOff>
      <xdr:row>36</xdr:row>
      <xdr:rowOff>47625</xdr:rowOff>
    </xdr:from>
    <xdr:to>
      <xdr:col>10</xdr:col>
      <xdr:colOff>350819</xdr:colOff>
      <xdr:row>38</xdr:row>
      <xdr:rowOff>134638</xdr:rowOff>
    </xdr:to>
    <xdr:sp macro="" textlink="">
      <xdr:nvSpPr>
        <xdr:cNvPr id="2049" name="Cuadro de texto 7">
          <a:extLst>
            <a:ext uri="{FF2B5EF4-FFF2-40B4-BE49-F238E27FC236}">
              <a16:creationId xmlns:a16="http://schemas.microsoft.com/office/drawing/2014/main" id="{00000000-0008-0000-0200-000001080000}"/>
            </a:ext>
          </a:extLst>
        </xdr:cNvPr>
        <xdr:cNvSpPr txBox="1">
          <a:spLocks noChangeArrowheads="1"/>
        </xdr:cNvSpPr>
      </xdr:nvSpPr>
      <xdr:spPr bwMode="auto">
        <a:xfrm>
          <a:off x="1485900" y="6966239"/>
          <a:ext cx="5705601" cy="468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wrap="none" lIns="91440" tIns="45720" rIns="91440" bIns="45720" anchor="t" upright="1">
          <a:spAutoFit/>
        </a:bodyPr>
        <a:lstStyle/>
        <a:p>
          <a:pPr algn="l" rtl="0">
            <a:defRPr sz="1000"/>
          </a:pPr>
          <a:r>
            <a:rPr lang="es-DO" sz="700" b="1" i="0" u="none" strike="noStrike" baseline="0">
              <a:solidFill>
                <a:srgbClr val="000000"/>
              </a:solidFill>
              <a:latin typeface="Calibri"/>
              <a:cs typeface="Calibri"/>
            </a:rPr>
            <a:t>FUENTE: Departamentos Académicos Inafocam</a:t>
          </a:r>
          <a:endParaRPr lang="es-DO" sz="1100" b="0" i="0" u="none" strike="noStrike" baseline="0">
            <a:solidFill>
              <a:srgbClr val="000000"/>
            </a:solidFill>
            <a:latin typeface="Calibri"/>
            <a:cs typeface="Calibri"/>
          </a:endParaRPr>
        </a:p>
        <a:p>
          <a:pPr algn="l" rtl="0">
            <a:defRPr sz="1000"/>
          </a:pPr>
          <a:r>
            <a:rPr lang="es-DO" sz="300" b="0" i="0" u="none" strike="noStrike" baseline="0">
              <a:solidFill>
                <a:srgbClr val="000000"/>
              </a:solidFill>
              <a:latin typeface="Calibri"/>
              <a:cs typeface="Calibri"/>
            </a:rPr>
            <a:t> </a:t>
          </a:r>
          <a:endParaRPr lang="es-DO" sz="1100" b="0" i="0" u="none" strike="noStrike" baseline="0">
            <a:solidFill>
              <a:srgbClr val="000000"/>
            </a:solidFill>
            <a:latin typeface="Calibri"/>
            <a:cs typeface="Calibri"/>
          </a:endParaRPr>
        </a:p>
        <a:p>
          <a:pPr algn="l" rtl="0">
            <a:defRPr sz="1000"/>
          </a:pPr>
          <a:r>
            <a:rPr lang="es-DO" sz="700" b="0" i="0" u="none" strike="noStrike" baseline="0">
              <a:solidFill>
                <a:srgbClr val="000000"/>
              </a:solidFill>
              <a:latin typeface="Calibri"/>
              <a:cs typeface="Calibri"/>
            </a:rPr>
            <a:t>NOTA: Algunos programas se han adscrito a un área curricular determinada, si se trata de contenidos oficiales de dicha área (vg.: Geografía,  contenido </a:t>
          </a:r>
        </a:p>
        <a:p>
          <a:pPr algn="l" rtl="0">
            <a:defRPr sz="1000"/>
          </a:pPr>
          <a:r>
            <a:rPr lang="es-DO" sz="700" b="0" i="0" u="none" strike="noStrike" baseline="0">
              <a:solidFill>
                <a:srgbClr val="000000"/>
              </a:solidFill>
              <a:latin typeface="Calibri"/>
              <a:cs typeface="Calibri"/>
            </a:rPr>
            <a:t>del área de CC. Sociales;  Ed. Ambiental, contenido de CC. Naturales, entre otros)</a:t>
          </a:r>
        </a:p>
      </xdr:txBody>
    </xdr:sp>
    <xdr:clientData/>
  </xdr:twoCellAnchor>
  <xdr:twoCellAnchor editAs="oneCell">
    <xdr:from>
      <xdr:col>5</xdr:col>
      <xdr:colOff>0</xdr:colOff>
      <xdr:row>0</xdr:row>
      <xdr:rowOff>0</xdr:rowOff>
    </xdr:from>
    <xdr:to>
      <xdr:col>7</xdr:col>
      <xdr:colOff>216477</xdr:colOff>
      <xdr:row>2</xdr:row>
      <xdr:rowOff>181841</xdr:rowOff>
    </xdr:to>
    <xdr:pic>
      <xdr:nvPicPr>
        <xdr:cNvPr id="3" name="Imagen 2">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138" t="28151" r="933" b="38861"/>
        <a:stretch/>
      </xdr:blipFill>
      <xdr:spPr bwMode="auto">
        <a:xfrm>
          <a:off x="3680114" y="0"/>
          <a:ext cx="1515340" cy="562841"/>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2714625</xdr:colOff>
      <xdr:row>0</xdr:row>
      <xdr:rowOff>261938</xdr:rowOff>
    </xdr:from>
    <xdr:to>
      <xdr:col>4</xdr:col>
      <xdr:colOff>888207</xdr:colOff>
      <xdr:row>2</xdr:row>
      <xdr:rowOff>273844</xdr:rowOff>
    </xdr:to>
    <xdr:pic>
      <xdr:nvPicPr>
        <xdr:cNvPr id="2" name="Imagen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138" t="28151" r="933" b="38861"/>
        <a:stretch/>
      </xdr:blipFill>
      <xdr:spPr bwMode="auto">
        <a:xfrm>
          <a:off x="4238625" y="261938"/>
          <a:ext cx="1774032" cy="726281"/>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26</xdr:row>
      <xdr:rowOff>180975</xdr:rowOff>
    </xdr:from>
    <xdr:to>
      <xdr:col>18</xdr:col>
      <xdr:colOff>514350</xdr:colOff>
      <xdr:row>42</xdr:row>
      <xdr:rowOff>133350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142875</xdr:colOff>
      <xdr:row>52</xdr:row>
      <xdr:rowOff>42862</xdr:rowOff>
    </xdr:from>
    <xdr:to>
      <xdr:col>5</xdr:col>
      <xdr:colOff>28575</xdr:colOff>
      <xdr:row>66</xdr:row>
      <xdr:rowOff>119062</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2724150</xdr:colOff>
      <xdr:row>1</xdr:row>
      <xdr:rowOff>85725</xdr:rowOff>
    </xdr:from>
    <xdr:to>
      <xdr:col>4</xdr:col>
      <xdr:colOff>371475</xdr:colOff>
      <xdr:row>4</xdr:row>
      <xdr:rowOff>142875</xdr:rowOff>
    </xdr:to>
    <xdr:pic>
      <xdr:nvPicPr>
        <xdr:cNvPr id="4" name="Imagen 3">
          <a:extLst>
            <a:ext uri="{FF2B5EF4-FFF2-40B4-BE49-F238E27FC236}">
              <a16:creationId xmlns:a16="http://schemas.microsoft.com/office/drawing/2014/main" id="{00000000-0008-0000-04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138" t="28151" r="933" b="38861"/>
        <a:stretch/>
      </xdr:blipFill>
      <xdr:spPr bwMode="auto">
        <a:xfrm>
          <a:off x="4248150" y="276225"/>
          <a:ext cx="1571625" cy="628650"/>
        </a:xfrm>
        <a:prstGeom prst="rect">
          <a:avLst/>
        </a:prstGeom>
        <a:ln>
          <a:noFill/>
        </a:ln>
        <a:extLst>
          <a:ext uri="{53640926-AAD7-44D8-BBD7-CCE9431645EC}">
            <a14:shadowObscured xmlns:a14="http://schemas.microsoft.com/office/drawing/2010/main"/>
          </a:ext>
        </a:extLst>
      </xdr:spPr>
    </xdr:pic>
    <xdr:clientData/>
  </xdr:twoCellAnchor>
  <xdr:twoCellAnchor>
    <xdr:from>
      <xdr:col>20</xdr:col>
      <xdr:colOff>0</xdr:colOff>
      <xdr:row>25</xdr:row>
      <xdr:rowOff>59531</xdr:rowOff>
    </xdr:from>
    <xdr:to>
      <xdr:col>26</xdr:col>
      <xdr:colOff>692943</xdr:colOff>
      <xdr:row>42</xdr:row>
      <xdr:rowOff>142875</xdr:rowOff>
    </xdr:to>
    <xdr:graphicFrame macro="">
      <xdr:nvGraphicFramePr>
        <xdr:cNvPr id="5" name="Gráfico 4">
          <a:extLst>
            <a:ext uri="{FF2B5EF4-FFF2-40B4-BE49-F238E27FC236}">
              <a16:creationId xmlns:a16="http://schemas.microsoft.com/office/drawing/2014/main" id="{C5C8DDFC-267F-476C-85B3-2E3EE0C044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685800</xdr:colOff>
      <xdr:row>24</xdr:row>
      <xdr:rowOff>100013</xdr:rowOff>
    </xdr:from>
    <xdr:to>
      <xdr:col>10</xdr:col>
      <xdr:colOff>714375</xdr:colOff>
      <xdr:row>37</xdr:row>
      <xdr:rowOff>152400</xdr:rowOff>
    </xdr:to>
    <xdr:graphicFrame macro="">
      <xdr:nvGraphicFramePr>
        <xdr:cNvPr id="3" name="Gráfico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66674</xdr:colOff>
      <xdr:row>10</xdr:row>
      <xdr:rowOff>80962</xdr:rowOff>
    </xdr:from>
    <xdr:to>
      <xdr:col>23</xdr:col>
      <xdr:colOff>523875</xdr:colOff>
      <xdr:row>23</xdr:row>
      <xdr:rowOff>100012</xdr:rowOff>
    </xdr:to>
    <xdr:graphicFrame macro="">
      <xdr:nvGraphicFramePr>
        <xdr:cNvPr id="2" name="Gráfico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952501</xdr:colOff>
      <xdr:row>1</xdr:row>
      <xdr:rowOff>9525</xdr:rowOff>
    </xdr:from>
    <xdr:to>
      <xdr:col>6</xdr:col>
      <xdr:colOff>9526</xdr:colOff>
      <xdr:row>4</xdr:row>
      <xdr:rowOff>85725</xdr:rowOff>
    </xdr:to>
    <xdr:pic>
      <xdr:nvPicPr>
        <xdr:cNvPr id="4" name="Imagen 3">
          <a:extLst>
            <a:ext uri="{FF2B5EF4-FFF2-40B4-BE49-F238E27FC236}">
              <a16:creationId xmlns:a16="http://schemas.microsoft.com/office/drawing/2014/main" id="{00000000-0008-0000-05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77138" t="28151" r="933" b="38861"/>
        <a:stretch/>
      </xdr:blipFill>
      <xdr:spPr bwMode="auto">
        <a:xfrm>
          <a:off x="5638801" y="200025"/>
          <a:ext cx="1581150" cy="647700"/>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2095500</xdr:colOff>
      <xdr:row>0</xdr:row>
      <xdr:rowOff>133350</xdr:rowOff>
    </xdr:from>
    <xdr:to>
      <xdr:col>4</xdr:col>
      <xdr:colOff>38100</xdr:colOff>
      <xdr:row>3</xdr:row>
      <xdr:rowOff>152400</xdr:rowOff>
    </xdr:to>
    <xdr:pic>
      <xdr:nvPicPr>
        <xdr:cNvPr id="2" name="Imagen 1">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7138" t="28151" r="933" b="38861"/>
        <a:stretch/>
      </xdr:blipFill>
      <xdr:spPr bwMode="auto">
        <a:xfrm>
          <a:off x="3619500" y="133350"/>
          <a:ext cx="1485900" cy="590550"/>
        </a:xfrm>
        <a:prstGeom prst="rect">
          <a:avLst/>
        </a:prstGeom>
        <a:ln>
          <a:noFill/>
        </a:ln>
        <a:extLst>
          <a:ext uri="{53640926-AAD7-44D8-BBD7-CCE9431645EC}">
            <a14:shadowObscured xmlns:a14="http://schemas.microsoft.com/office/drawing/2010/main"/>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Deborah  Estepan" id="{0A801B1A-8F04-42DC-933A-EB7A43E8B130}" userId="S::deborahestepan@inafocam.onmicrosoft.com::82ae9e54-49b0-491e-8d64-83f70b5da20f"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6" dT="2022-01-11T18:46:22.13" personId="{0A801B1A-8F04-42DC-933A-EB7A43E8B130}" id="{D02334DA-44A6-40AC-9FCC-DC91320A78CD}">
    <text>Estos datos fueron extraidos de los informes trimestrales, en la parte de los Anexos.</text>
  </threadedComment>
  <threadedComment ref="C19" dT="2022-01-11T18:47:11.73" personId="{0A801B1A-8F04-42DC-933A-EB7A43E8B130}" id="{E7961D5E-2E6D-4A8A-A7B4-A22A6A723941}">
    <text>Estos datos fueron extraidos de los informes trimestrales, en la parte de Anexos.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316"/>
  <sheetViews>
    <sheetView tabSelected="1" zoomScale="80" zoomScaleNormal="80" workbookViewId="0">
      <selection activeCell="A11" sqref="A11"/>
    </sheetView>
  </sheetViews>
  <sheetFormatPr baseColWidth="10" defaultRowHeight="15" x14ac:dyDescent="0.25"/>
  <cols>
    <col min="2" max="2" width="38.7109375" customWidth="1"/>
    <col min="3" max="3" width="21" customWidth="1"/>
    <col min="4" max="4" width="12.5703125" customWidth="1"/>
    <col min="5" max="6" width="15.85546875" customWidth="1"/>
    <col min="22" max="22" width="39.140625" customWidth="1"/>
    <col min="23" max="23" width="22.7109375" customWidth="1"/>
    <col min="24" max="24" width="12.5703125" bestFit="1" customWidth="1"/>
  </cols>
  <sheetData>
    <row r="1" spans="1:10" s="427" customFormat="1" x14ac:dyDescent="0.25">
      <c r="A1" s="429"/>
      <c r="B1" s="429"/>
      <c r="C1" s="429"/>
      <c r="D1" s="429"/>
      <c r="E1" s="429"/>
      <c r="F1" s="429"/>
      <c r="G1" s="429"/>
      <c r="H1" s="429"/>
      <c r="I1" s="429"/>
      <c r="J1" s="429"/>
    </row>
    <row r="2" spans="1:10" s="427" customFormat="1" x14ac:dyDescent="0.25">
      <c r="A2" s="429"/>
      <c r="B2" s="429"/>
      <c r="C2" s="429"/>
      <c r="D2" s="429"/>
      <c r="E2" s="429"/>
      <c r="F2" s="429"/>
      <c r="G2" s="429"/>
      <c r="H2" s="429"/>
      <c r="I2" s="429"/>
      <c r="J2" s="429"/>
    </row>
    <row r="3" spans="1:10" x14ac:dyDescent="0.25">
      <c r="A3" s="429"/>
      <c r="B3" s="429"/>
      <c r="C3" s="429"/>
      <c r="D3" s="429"/>
      <c r="E3" s="429"/>
      <c r="F3" s="429"/>
      <c r="G3" s="429"/>
      <c r="H3" s="429"/>
      <c r="I3" s="429"/>
      <c r="J3" s="429"/>
    </row>
    <row r="4" spans="1:10" x14ac:dyDescent="0.25">
      <c r="A4" s="523" t="s">
        <v>171</v>
      </c>
      <c r="B4" s="523"/>
      <c r="C4" s="523"/>
      <c r="D4" s="523"/>
      <c r="E4" s="523"/>
      <c r="F4" s="523"/>
      <c r="G4" s="523"/>
      <c r="H4" s="523"/>
      <c r="I4" s="523"/>
      <c r="J4" s="523"/>
    </row>
    <row r="5" spans="1:10" x14ac:dyDescent="0.25">
      <c r="A5" s="523"/>
      <c r="B5" s="523"/>
      <c r="C5" s="523"/>
      <c r="D5" s="523"/>
      <c r="E5" s="523"/>
      <c r="F5" s="523"/>
      <c r="G5" s="523"/>
      <c r="H5" s="523"/>
      <c r="I5" s="523"/>
      <c r="J5" s="523"/>
    </row>
    <row r="6" spans="1:10" ht="40.5" customHeight="1" x14ac:dyDescent="0.25">
      <c r="A6" s="523"/>
      <c r="B6" s="523"/>
      <c r="C6" s="523"/>
      <c r="D6" s="523"/>
      <c r="E6" s="523"/>
      <c r="F6" s="523"/>
      <c r="G6" s="523"/>
      <c r="H6" s="523"/>
      <c r="I6" s="523"/>
      <c r="J6" s="523"/>
    </row>
    <row r="7" spans="1:10" ht="55.5" customHeight="1" x14ac:dyDescent="0.25">
      <c r="A7" s="428"/>
      <c r="B7" s="524" t="s">
        <v>179</v>
      </c>
      <c r="C7" s="525"/>
      <c r="D7" s="525"/>
      <c r="E7" s="525"/>
      <c r="F7" s="525"/>
      <c r="G7" s="525"/>
      <c r="H7" s="525"/>
      <c r="I7" s="525"/>
      <c r="J7" s="427"/>
    </row>
    <row r="8" spans="1:10" x14ac:dyDescent="0.25">
      <c r="A8" s="428"/>
      <c r="B8" s="525"/>
      <c r="C8" s="525"/>
      <c r="D8" s="525"/>
      <c r="E8" s="525"/>
      <c r="F8" s="525"/>
      <c r="G8" s="525"/>
      <c r="H8" s="525"/>
      <c r="I8" s="525"/>
      <c r="J8" s="427"/>
    </row>
    <row r="9" spans="1:10" x14ac:dyDescent="0.25">
      <c r="A9" s="428"/>
      <c r="B9" s="525"/>
      <c r="C9" s="525"/>
      <c r="D9" s="525"/>
      <c r="E9" s="525"/>
      <c r="F9" s="525"/>
      <c r="G9" s="525"/>
      <c r="H9" s="525"/>
      <c r="I9" s="525"/>
      <c r="J9" s="427"/>
    </row>
    <row r="11" spans="1:10" x14ac:dyDescent="0.25">
      <c r="B11" s="388" t="s">
        <v>303</v>
      </c>
      <c r="C11" s="56"/>
    </row>
    <row r="12" spans="1:10" ht="21.75" x14ac:dyDescent="0.25">
      <c r="B12" s="5" t="s">
        <v>6</v>
      </c>
    </row>
    <row r="13" spans="1:10" ht="17.25" x14ac:dyDescent="0.25">
      <c r="B13" s="7" t="s">
        <v>180</v>
      </c>
    </row>
    <row r="14" spans="1:10" ht="16.5" thickBot="1" x14ac:dyDescent="0.3">
      <c r="B14" s="54" t="s">
        <v>153</v>
      </c>
    </row>
    <row r="15" spans="1:10" ht="15.75" thickBot="1" x14ac:dyDescent="0.3">
      <c r="A15" s="319" t="s">
        <v>115</v>
      </c>
      <c r="B15" s="1" t="s">
        <v>0</v>
      </c>
      <c r="C15" s="37" t="s">
        <v>1</v>
      </c>
      <c r="D15" s="39" t="s">
        <v>113</v>
      </c>
      <c r="E15" s="39" t="s">
        <v>44</v>
      </c>
      <c r="F15" s="431"/>
    </row>
    <row r="16" spans="1:10" ht="15.75" thickBot="1" x14ac:dyDescent="0.3">
      <c r="B16" s="3" t="s">
        <v>7</v>
      </c>
      <c r="C16" s="200">
        <v>57</v>
      </c>
      <c r="D16" s="253">
        <v>0</v>
      </c>
      <c r="E16" s="119">
        <v>0</v>
      </c>
      <c r="F16" s="432"/>
    </row>
    <row r="17" spans="1:6" ht="15.75" thickBot="1" x14ac:dyDescent="0.3">
      <c r="B17" s="40" t="s">
        <v>4</v>
      </c>
      <c r="C17" s="41">
        <f>SUM(C16)</f>
        <v>57</v>
      </c>
      <c r="D17" s="39">
        <f>SUM(D16)</f>
        <v>0</v>
      </c>
      <c r="E17" s="192">
        <f>SUM(E16)</f>
        <v>0</v>
      </c>
      <c r="F17" s="433"/>
    </row>
    <row r="18" spans="1:6" x14ac:dyDescent="0.25">
      <c r="B18" s="6"/>
    </row>
    <row r="19" spans="1:6" x14ac:dyDescent="0.25">
      <c r="B19" s="6"/>
    </row>
    <row r="20" spans="1:6" x14ac:dyDescent="0.25">
      <c r="B20" s="6"/>
    </row>
    <row r="21" spans="1:6" x14ac:dyDescent="0.25">
      <c r="B21" s="6"/>
    </row>
    <row r="22" spans="1:6" ht="16.5" thickBot="1" x14ac:dyDescent="0.3">
      <c r="B22" s="54" t="s">
        <v>181</v>
      </c>
    </row>
    <row r="23" spans="1:6" ht="30.75" thickBot="1" x14ac:dyDescent="0.3">
      <c r="A23" s="319" t="s">
        <v>116</v>
      </c>
      <c r="B23" s="48" t="s">
        <v>8</v>
      </c>
      <c r="C23" s="354" t="s">
        <v>1</v>
      </c>
      <c r="D23" s="39" t="s">
        <v>44</v>
      </c>
    </row>
    <row r="24" spans="1:6" x14ac:dyDescent="0.25">
      <c r="B24" s="368" t="s">
        <v>9</v>
      </c>
      <c r="C24" s="374">
        <v>24</v>
      </c>
      <c r="D24" s="383">
        <f>+C24/$C$27</f>
        <v>0.42105263157894735</v>
      </c>
    </row>
    <row r="25" spans="1:6" x14ac:dyDescent="0.25">
      <c r="B25" s="370" t="s">
        <v>94</v>
      </c>
      <c r="C25" s="199">
        <v>13</v>
      </c>
      <c r="D25" s="384">
        <f>+C25/$C$27</f>
        <v>0.22807017543859648</v>
      </c>
    </row>
    <row r="26" spans="1:6" ht="15.75" thickBot="1" x14ac:dyDescent="0.3">
      <c r="B26" s="370" t="s">
        <v>203</v>
      </c>
      <c r="C26" s="199">
        <v>20</v>
      </c>
      <c r="D26" s="384">
        <f>+C26/$C$27</f>
        <v>0.35087719298245612</v>
      </c>
    </row>
    <row r="27" spans="1:6" ht="15.75" thickBot="1" x14ac:dyDescent="0.3">
      <c r="B27" s="371" t="s">
        <v>4</v>
      </c>
      <c r="C27" s="372">
        <f>SUM(C24:C26)</f>
        <v>57</v>
      </c>
      <c r="D27" s="373">
        <f>SUM(D24:D26)</f>
        <v>1</v>
      </c>
    </row>
    <row r="28" spans="1:6" x14ac:dyDescent="0.25">
      <c r="B28" s="6"/>
    </row>
    <row r="29" spans="1:6" x14ac:dyDescent="0.25">
      <c r="B29" s="6"/>
    </row>
    <row r="30" spans="1:6" x14ac:dyDescent="0.25">
      <c r="B30" s="6"/>
    </row>
    <row r="31" spans="1:6" x14ac:dyDescent="0.25">
      <c r="B31" s="6"/>
    </row>
    <row r="32" spans="1:6" x14ac:dyDescent="0.25">
      <c r="B32" s="6"/>
    </row>
    <row r="33" spans="1:22" x14ac:dyDescent="0.25">
      <c r="B33" s="6"/>
    </row>
    <row r="34" spans="1:22" ht="21.75" x14ac:dyDescent="0.25">
      <c r="B34" s="5" t="s">
        <v>5</v>
      </c>
    </row>
    <row r="35" spans="1:22" ht="17.25" x14ac:dyDescent="0.25">
      <c r="B35" s="7" t="s">
        <v>182</v>
      </c>
    </row>
    <row r="36" spans="1:22" ht="12.75" customHeight="1" x14ac:dyDescent="0.25">
      <c r="B36" s="54" t="s">
        <v>183</v>
      </c>
      <c r="V36" s="8"/>
    </row>
    <row r="37" spans="1:22" ht="6.75" customHeight="1" thickBot="1" x14ac:dyDescent="0.3">
      <c r="B37" s="9"/>
      <c r="V37" s="8"/>
    </row>
    <row r="38" spans="1:22" ht="21.75" customHeight="1" thickBot="1" x14ac:dyDescent="0.3">
      <c r="A38" s="319" t="s">
        <v>146</v>
      </c>
      <c r="B38" s="1" t="s">
        <v>0</v>
      </c>
      <c r="C38" s="2" t="s">
        <v>1</v>
      </c>
      <c r="D38" s="39" t="s">
        <v>114</v>
      </c>
      <c r="E38" s="39" t="s">
        <v>44</v>
      </c>
      <c r="F38" s="431"/>
      <c r="V38" s="8"/>
    </row>
    <row r="39" spans="1:22" ht="29.25" customHeight="1" thickBot="1" x14ac:dyDescent="0.3">
      <c r="B39" s="252" t="s">
        <v>99</v>
      </c>
      <c r="C39" s="201">
        <v>11327</v>
      </c>
      <c r="D39" s="206">
        <v>11370</v>
      </c>
      <c r="E39" s="254">
        <f>+C39/D39</f>
        <v>0.99621811785400172</v>
      </c>
      <c r="F39" s="434"/>
      <c r="V39" s="8"/>
    </row>
    <row r="40" spans="1:22" ht="21.75" customHeight="1" thickBot="1" x14ac:dyDescent="0.3">
      <c r="A40" s="56"/>
      <c r="B40" s="3" t="s">
        <v>207</v>
      </c>
      <c r="C40" s="201">
        <v>0</v>
      </c>
      <c r="D40" s="206">
        <v>1800</v>
      </c>
      <c r="E40" s="254">
        <v>0</v>
      </c>
      <c r="F40" s="434"/>
      <c r="V40" s="8"/>
    </row>
    <row r="41" spans="1:22" ht="21.75" customHeight="1" thickBot="1" x14ac:dyDescent="0.3">
      <c r="B41" s="40" t="s">
        <v>4</v>
      </c>
      <c r="C41" s="193">
        <f>SUM(C39:C40)</f>
        <v>11327</v>
      </c>
      <c r="D41" s="436">
        <f>SUM(D39:D40)</f>
        <v>13170</v>
      </c>
      <c r="E41" s="437">
        <f>+C41/D41</f>
        <v>0.86006074411541378</v>
      </c>
      <c r="F41" s="435"/>
      <c r="V41" s="8"/>
    </row>
    <row r="42" spans="1:22" ht="21.75" customHeight="1" x14ac:dyDescent="0.25">
      <c r="B42" s="465" t="s">
        <v>208</v>
      </c>
      <c r="V42" s="8"/>
    </row>
    <row r="43" spans="1:22" ht="21.75" customHeight="1" x14ac:dyDescent="0.25">
      <c r="B43" s="8"/>
      <c r="V43" s="8"/>
    </row>
    <row r="44" spans="1:22" ht="21.75" customHeight="1" x14ac:dyDescent="0.25">
      <c r="B44" s="8"/>
      <c r="V44" s="8"/>
    </row>
    <row r="45" spans="1:22" ht="9.75" customHeight="1" x14ac:dyDescent="0.25">
      <c r="B45" s="8"/>
      <c r="V45" s="8"/>
    </row>
    <row r="46" spans="1:22" ht="15.75" x14ac:dyDescent="0.25">
      <c r="B46" s="54" t="s">
        <v>184</v>
      </c>
    </row>
    <row r="47" spans="1:22" ht="3.75" customHeight="1" thickBot="1" x14ac:dyDescent="0.3">
      <c r="B47" s="9"/>
    </row>
    <row r="48" spans="1:22" ht="15.75" thickBot="1" x14ac:dyDescent="0.3">
      <c r="A48" s="319" t="s">
        <v>117</v>
      </c>
      <c r="B48" s="1" t="s">
        <v>0</v>
      </c>
      <c r="C48" s="2" t="s">
        <v>1</v>
      </c>
      <c r="D48" s="39" t="s">
        <v>44</v>
      </c>
    </row>
    <row r="49" spans="1:6" ht="15.75" thickBot="1" x14ac:dyDescent="0.3">
      <c r="B49" s="3" t="s">
        <v>2</v>
      </c>
      <c r="C49" s="201">
        <v>5049</v>
      </c>
      <c r="D49" s="147">
        <f>+(C49/$C$52)</f>
        <v>0.44574909508254612</v>
      </c>
    </row>
    <row r="50" spans="1:6" ht="15.75" thickBot="1" x14ac:dyDescent="0.3">
      <c r="A50" s="56"/>
      <c r="B50" s="3" t="s">
        <v>207</v>
      </c>
      <c r="C50" s="202">
        <v>0</v>
      </c>
      <c r="D50" s="375">
        <f>+(C50/$C$52)</f>
        <v>0</v>
      </c>
    </row>
    <row r="51" spans="1:6" ht="16.5" thickBot="1" x14ac:dyDescent="0.3">
      <c r="B51" s="4" t="s">
        <v>3</v>
      </c>
      <c r="C51" s="201">
        <v>6278</v>
      </c>
      <c r="D51" s="147">
        <f>+(C51/$C$52)</f>
        <v>0.55425090491745388</v>
      </c>
      <c r="E51" s="121"/>
      <c r="F51" s="121"/>
    </row>
    <row r="52" spans="1:6" ht="15.75" thickBot="1" x14ac:dyDescent="0.3">
      <c r="B52" s="40" t="s">
        <v>4</v>
      </c>
      <c r="C52" s="204">
        <f>SUM(C49:C51)</f>
        <v>11327</v>
      </c>
      <c r="D52" s="194">
        <f>SUM(D49:D51)</f>
        <v>1</v>
      </c>
    </row>
    <row r="53" spans="1:6" x14ac:dyDescent="0.25">
      <c r="B53" s="465" t="s">
        <v>208</v>
      </c>
    </row>
    <row r="54" spans="1:6" x14ac:dyDescent="0.25">
      <c r="B54" s="51"/>
      <c r="D54" s="121"/>
    </row>
    <row r="55" spans="1:6" x14ac:dyDescent="0.25">
      <c r="B55" s="51"/>
    </row>
    <row r="56" spans="1:6" x14ac:dyDescent="0.25">
      <c r="B56" s="51"/>
    </row>
    <row r="57" spans="1:6" x14ac:dyDescent="0.25">
      <c r="B57" s="51"/>
    </row>
    <row r="59" spans="1:6" ht="17.25" x14ac:dyDescent="0.25">
      <c r="B59" s="7" t="s">
        <v>185</v>
      </c>
    </row>
    <row r="60" spans="1:6" ht="7.5" customHeight="1" x14ac:dyDescent="0.25">
      <c r="B60" s="7"/>
    </row>
    <row r="61" spans="1:6" ht="15.75" x14ac:dyDescent="0.25">
      <c r="B61" s="54" t="s">
        <v>186</v>
      </c>
    </row>
    <row r="62" spans="1:6" ht="9" customHeight="1" thickBot="1" x14ac:dyDescent="0.3">
      <c r="B62" s="10"/>
    </row>
    <row r="63" spans="1:6" ht="30.75" thickBot="1" x14ac:dyDescent="0.3">
      <c r="A63" s="319" t="s">
        <v>118</v>
      </c>
      <c r="B63" s="48" t="s">
        <v>8</v>
      </c>
      <c r="C63" s="145" t="s">
        <v>1</v>
      </c>
      <c r="D63" s="39" t="s">
        <v>44</v>
      </c>
    </row>
    <row r="64" spans="1:6" ht="15.75" thickBot="1" x14ac:dyDescent="0.3">
      <c r="B64" s="360" t="s">
        <v>145</v>
      </c>
      <c r="C64" s="503">
        <v>1439</v>
      </c>
      <c r="D64" s="504">
        <f t="shared" ref="D64:D80" si="0">+(C64/$C$81)</f>
        <v>0.28500693206575561</v>
      </c>
    </row>
    <row r="65" spans="2:4" ht="17.25" customHeight="1" thickBot="1" x14ac:dyDescent="0.3">
      <c r="B65" s="142" t="s">
        <v>163</v>
      </c>
      <c r="C65" s="503">
        <v>140</v>
      </c>
      <c r="D65" s="505">
        <f t="shared" si="0"/>
        <v>2.772826302238067E-2</v>
      </c>
    </row>
    <row r="66" spans="2:4" ht="12.75" customHeight="1" thickBot="1" x14ac:dyDescent="0.3">
      <c r="B66" s="142" t="s">
        <v>272</v>
      </c>
      <c r="C66" s="503">
        <v>170</v>
      </c>
      <c r="D66" s="505">
        <f t="shared" si="0"/>
        <v>3.3670033670033669E-2</v>
      </c>
    </row>
    <row r="67" spans="2:4" ht="12.75" customHeight="1" thickBot="1" x14ac:dyDescent="0.3">
      <c r="B67" s="142" t="s">
        <v>259</v>
      </c>
      <c r="C67" s="503">
        <v>90</v>
      </c>
      <c r="D67" s="505">
        <f t="shared" si="0"/>
        <v>1.7825311942959002E-2</v>
      </c>
    </row>
    <row r="68" spans="2:4" ht="12.75" customHeight="1" thickBot="1" x14ac:dyDescent="0.3">
      <c r="B68" s="142" t="s">
        <v>273</v>
      </c>
      <c r="C68" s="503">
        <v>700</v>
      </c>
      <c r="D68" s="505">
        <f t="shared" si="0"/>
        <v>0.13864131511190333</v>
      </c>
    </row>
    <row r="69" spans="2:4" ht="15" customHeight="1" thickBot="1" x14ac:dyDescent="0.3">
      <c r="B69" s="142" t="s">
        <v>274</v>
      </c>
      <c r="C69" s="503">
        <v>120</v>
      </c>
      <c r="D69" s="505">
        <f t="shared" si="0"/>
        <v>2.3767082590612002E-2</v>
      </c>
    </row>
    <row r="70" spans="2:4" ht="15" customHeight="1" thickBot="1" x14ac:dyDescent="0.3">
      <c r="B70" s="142" t="s">
        <v>154</v>
      </c>
      <c r="C70" s="503">
        <v>130</v>
      </c>
      <c r="D70" s="505">
        <f t="shared" si="0"/>
        <v>2.5747672806496334E-2</v>
      </c>
    </row>
    <row r="71" spans="2:4" ht="13.5" customHeight="1" thickBot="1" x14ac:dyDescent="0.3">
      <c r="B71" s="105" t="s">
        <v>165</v>
      </c>
      <c r="C71" s="503">
        <v>530</v>
      </c>
      <c r="D71" s="504">
        <f t="shared" si="0"/>
        <v>0.10497128144186968</v>
      </c>
    </row>
    <row r="72" spans="2:4" s="427" customFormat="1" ht="15" customHeight="1" thickBot="1" x14ac:dyDescent="0.3">
      <c r="B72" s="105" t="s">
        <v>155</v>
      </c>
      <c r="C72" s="503">
        <v>170</v>
      </c>
      <c r="D72" s="504">
        <f t="shared" si="0"/>
        <v>3.3670033670033669E-2</v>
      </c>
    </row>
    <row r="73" spans="2:4" s="427" customFormat="1" ht="15.75" customHeight="1" thickBot="1" x14ac:dyDescent="0.3">
      <c r="B73" s="105" t="s">
        <v>275</v>
      </c>
      <c r="C73" s="503">
        <v>200</v>
      </c>
      <c r="D73" s="504">
        <f t="shared" si="0"/>
        <v>3.9611804317686669E-2</v>
      </c>
    </row>
    <row r="74" spans="2:4" s="427" customFormat="1" ht="26.25" customHeight="1" thickBot="1" x14ac:dyDescent="0.3">
      <c r="B74" s="105" t="s">
        <v>276</v>
      </c>
      <c r="C74" s="503">
        <v>200</v>
      </c>
      <c r="D74" s="504">
        <f t="shared" si="0"/>
        <v>3.9611804317686669E-2</v>
      </c>
    </row>
    <row r="75" spans="2:4" s="427" customFormat="1" ht="14.25" customHeight="1" thickBot="1" x14ac:dyDescent="0.3">
      <c r="B75" s="105" t="s">
        <v>166</v>
      </c>
      <c r="C75" s="503">
        <v>110</v>
      </c>
      <c r="D75" s="504">
        <f t="shared" si="0"/>
        <v>2.178649237472767E-2</v>
      </c>
    </row>
    <row r="76" spans="2:4" s="427" customFormat="1" ht="14.25" customHeight="1" thickBot="1" x14ac:dyDescent="0.3">
      <c r="B76" s="105" t="s">
        <v>263</v>
      </c>
      <c r="C76" s="503">
        <v>120</v>
      </c>
      <c r="D76" s="504">
        <f t="shared" si="0"/>
        <v>2.3767082590612002E-2</v>
      </c>
    </row>
    <row r="77" spans="2:4" s="427" customFormat="1" ht="14.25" customHeight="1" thickBot="1" x14ac:dyDescent="0.3">
      <c r="B77" s="105" t="s">
        <v>277</v>
      </c>
      <c r="C77" s="503">
        <v>120</v>
      </c>
      <c r="D77" s="504">
        <f t="shared" si="0"/>
        <v>2.3767082590612002E-2</v>
      </c>
    </row>
    <row r="78" spans="2:4" s="427" customFormat="1" ht="16.5" customHeight="1" thickBot="1" x14ac:dyDescent="0.3">
      <c r="B78" s="105" t="s">
        <v>264</v>
      </c>
      <c r="C78" s="503">
        <v>110</v>
      </c>
      <c r="D78" s="504">
        <f t="shared" si="0"/>
        <v>2.178649237472767E-2</v>
      </c>
    </row>
    <row r="79" spans="2:4" s="427" customFormat="1" ht="15.75" customHeight="1" thickBot="1" x14ac:dyDescent="0.3">
      <c r="B79" s="105" t="s">
        <v>94</v>
      </c>
      <c r="C79" s="503">
        <v>700</v>
      </c>
      <c r="D79" s="504">
        <f t="shared" si="0"/>
        <v>0.13864131511190333</v>
      </c>
    </row>
    <row r="80" spans="2:4" s="427" customFormat="1" ht="27" customHeight="1" thickBot="1" x14ac:dyDescent="0.3">
      <c r="B80" s="105" t="s">
        <v>208</v>
      </c>
      <c r="C80" s="503">
        <v>0</v>
      </c>
      <c r="D80" s="504">
        <f t="shared" si="0"/>
        <v>0</v>
      </c>
    </row>
    <row r="81" spans="1:6" ht="18.75" customHeight="1" thickBot="1" x14ac:dyDescent="0.3">
      <c r="B81" s="1" t="s">
        <v>4</v>
      </c>
      <c r="C81" s="204">
        <f>SUM(C64:C80)</f>
        <v>5049</v>
      </c>
      <c r="D81" s="120">
        <f>SUM(D64:D80)</f>
        <v>0.99999999999999978</v>
      </c>
      <c r="E81" s="121"/>
      <c r="F81" s="121"/>
    </row>
    <row r="82" spans="1:6" ht="18.75" customHeight="1" x14ac:dyDescent="0.25">
      <c r="B82" s="465" t="s">
        <v>208</v>
      </c>
      <c r="C82" s="143"/>
      <c r="D82" s="144"/>
    </row>
    <row r="83" spans="1:6" s="427" customFormat="1" ht="18.75" customHeight="1" x14ac:dyDescent="0.25">
      <c r="B83" s="465"/>
      <c r="C83" s="143"/>
      <c r="D83" s="144"/>
    </row>
    <row r="84" spans="1:6" s="427" customFormat="1" ht="18.75" customHeight="1" x14ac:dyDescent="0.25">
      <c r="B84" s="465"/>
      <c r="C84" s="143"/>
      <c r="D84" s="144"/>
    </row>
    <row r="85" spans="1:6" x14ac:dyDescent="0.25">
      <c r="B85" s="11"/>
    </row>
    <row r="86" spans="1:6" ht="15.75" x14ac:dyDescent="0.25">
      <c r="B86" s="54" t="s">
        <v>301</v>
      </c>
    </row>
    <row r="87" spans="1:6" ht="7.5" customHeight="1" thickBot="1" x14ac:dyDescent="0.3">
      <c r="B87" s="12"/>
    </row>
    <row r="88" spans="1:6" ht="15.75" thickBot="1" x14ac:dyDescent="0.3">
      <c r="A88" s="319" t="s">
        <v>119</v>
      </c>
      <c r="B88" s="377" t="s">
        <v>8</v>
      </c>
      <c r="C88" s="378" t="s">
        <v>302</v>
      </c>
      <c r="D88" s="367" t="s">
        <v>44</v>
      </c>
    </row>
    <row r="89" spans="1:6" x14ac:dyDescent="0.25">
      <c r="B89" s="360" t="s">
        <v>145</v>
      </c>
      <c r="C89" s="385">
        <v>3686</v>
      </c>
      <c r="D89" s="380">
        <f>+(C89/$C$94)</f>
        <v>0.58712965912711057</v>
      </c>
    </row>
    <row r="90" spans="1:6" x14ac:dyDescent="0.25">
      <c r="B90" s="361" t="s">
        <v>163</v>
      </c>
      <c r="C90" s="386">
        <v>1138</v>
      </c>
      <c r="D90" s="381">
        <f>+(C90/$C$94)</f>
        <v>0.18126791971965595</v>
      </c>
    </row>
    <row r="91" spans="1:6" x14ac:dyDescent="0.25">
      <c r="B91" s="361" t="s">
        <v>143</v>
      </c>
      <c r="C91" s="386">
        <v>465</v>
      </c>
      <c r="D91" s="381">
        <f>+(C91/$C$94)</f>
        <v>7.4068174577891055E-2</v>
      </c>
    </row>
    <row r="92" spans="1:6" x14ac:dyDescent="0.25">
      <c r="B92" s="361" t="s">
        <v>267</v>
      </c>
      <c r="C92" s="386">
        <v>250</v>
      </c>
      <c r="D92" s="381">
        <f>+(C92/$C$94)</f>
        <v>3.9821599235425297E-2</v>
      </c>
    </row>
    <row r="93" spans="1:6" ht="19.5" customHeight="1" x14ac:dyDescent="0.25">
      <c r="B93" s="361" t="s">
        <v>278</v>
      </c>
      <c r="C93" s="386">
        <v>739</v>
      </c>
      <c r="D93" s="381">
        <f>+(C93/$C$94)</f>
        <v>0.11771264733991717</v>
      </c>
    </row>
    <row r="94" spans="1:6" ht="15.75" thickBot="1" x14ac:dyDescent="0.3">
      <c r="B94" s="369" t="s">
        <v>4</v>
      </c>
      <c r="C94" s="387">
        <f>SUM(C89:C93)</f>
        <v>6278</v>
      </c>
      <c r="D94" s="379">
        <f t="shared" ref="D94" si="1">+(C94/$C$94)*100</f>
        <v>100</v>
      </c>
    </row>
    <row r="95" spans="1:6" ht="4.5" customHeight="1" x14ac:dyDescent="0.25">
      <c r="B95" s="8"/>
    </row>
    <row r="96" spans="1:6" ht="38.25" customHeight="1" x14ac:dyDescent="0.25">
      <c r="B96" s="532" t="s">
        <v>10</v>
      </c>
      <c r="C96" s="532"/>
      <c r="D96" s="532"/>
    </row>
    <row r="97" spans="1:5" x14ac:dyDescent="0.25">
      <c r="B97" s="13" t="s">
        <v>11</v>
      </c>
    </row>
    <row r="103" spans="1:5" ht="21.75" x14ac:dyDescent="0.25">
      <c r="B103" s="5" t="s">
        <v>12</v>
      </c>
    </row>
    <row r="104" spans="1:5" ht="17.25" x14ac:dyDescent="0.25">
      <c r="B104" s="14" t="s">
        <v>135</v>
      </c>
    </row>
    <row r="105" spans="1:5" ht="14.25" customHeight="1" x14ac:dyDescent="0.25">
      <c r="B105" s="15"/>
    </row>
    <row r="106" spans="1:5" ht="14.25" customHeight="1" thickBot="1" x14ac:dyDescent="0.3">
      <c r="B106" s="55" t="s">
        <v>187</v>
      </c>
      <c r="C106" s="56"/>
      <c r="D106" s="56"/>
    </row>
    <row r="107" spans="1:5" ht="14.25" customHeight="1" thickBot="1" x14ac:dyDescent="0.3">
      <c r="A107" s="319" t="s">
        <v>120</v>
      </c>
      <c r="B107" s="1" t="s">
        <v>0</v>
      </c>
      <c r="C107" s="46" t="s">
        <v>1</v>
      </c>
      <c r="D107" s="39" t="s">
        <v>114</v>
      </c>
      <c r="E107" s="431"/>
    </row>
    <row r="108" spans="1:5" ht="14.25" customHeight="1" thickBot="1" x14ac:dyDescent="0.3">
      <c r="B108" s="49" t="s">
        <v>13</v>
      </c>
      <c r="C108" s="205">
        <v>97</v>
      </c>
      <c r="D108" s="511">
        <v>753</v>
      </c>
      <c r="E108" s="96"/>
    </row>
    <row r="109" spans="1:5" ht="14.25" customHeight="1" thickBot="1" x14ac:dyDescent="0.3">
      <c r="B109" s="47" t="s">
        <v>14</v>
      </c>
      <c r="C109" s="201">
        <v>213</v>
      </c>
      <c r="D109" s="512"/>
      <c r="E109" s="96"/>
    </row>
    <row r="110" spans="1:5" ht="14.25" customHeight="1" thickBot="1" x14ac:dyDescent="0.3">
      <c r="B110" s="47" t="s">
        <v>15</v>
      </c>
      <c r="C110" s="205">
        <v>0</v>
      </c>
      <c r="D110" s="513"/>
      <c r="E110" s="96"/>
    </row>
    <row r="111" spans="1:5" ht="14.25" customHeight="1" thickBot="1" x14ac:dyDescent="0.3">
      <c r="B111" s="50" t="s">
        <v>4</v>
      </c>
      <c r="C111" s="203">
        <f>SUM(C108:C110)</f>
        <v>310</v>
      </c>
      <c r="D111" s="194">
        <f>+C111/D108</f>
        <v>0.41168658698539179</v>
      </c>
      <c r="E111" s="96"/>
    </row>
    <row r="112" spans="1:5" ht="14.25" customHeight="1" thickBot="1" x14ac:dyDescent="0.3">
      <c r="B112" s="15"/>
    </row>
    <row r="113" spans="1:4" ht="14.25" customHeight="1" thickBot="1" x14ac:dyDescent="0.3">
      <c r="A113" s="15"/>
      <c r="B113" s="46" t="s">
        <v>1</v>
      </c>
      <c r="C113" s="39" t="s">
        <v>114</v>
      </c>
      <c r="D113" s="39" t="s">
        <v>134</v>
      </c>
    </row>
    <row r="114" spans="1:4" ht="14.25" customHeight="1" thickBot="1" x14ac:dyDescent="0.3">
      <c r="A114" s="50" t="s">
        <v>4</v>
      </c>
      <c r="B114" s="203">
        <f>SUM(C111:C113)</f>
        <v>310</v>
      </c>
      <c r="C114" s="324">
        <v>753</v>
      </c>
      <c r="D114" s="194">
        <f>+B114/C114</f>
        <v>0.41168658698539179</v>
      </c>
    </row>
    <row r="115" spans="1:4" ht="14.25" customHeight="1" x14ac:dyDescent="0.25">
      <c r="B115" s="15"/>
    </row>
    <row r="116" spans="1:4" ht="14.25" customHeight="1" x14ac:dyDescent="0.25">
      <c r="B116" s="15"/>
    </row>
    <row r="117" spans="1:4" ht="14.25" customHeight="1" x14ac:dyDescent="0.25">
      <c r="B117" s="15"/>
    </row>
    <row r="118" spans="1:4" ht="14.25" customHeight="1" x14ac:dyDescent="0.25">
      <c r="B118" s="15"/>
    </row>
    <row r="119" spans="1:4" ht="14.25" customHeight="1" x14ac:dyDescent="0.25">
      <c r="B119" s="15"/>
    </row>
    <row r="120" spans="1:4" ht="16.5" thickBot="1" x14ac:dyDescent="0.3">
      <c r="B120" s="55" t="s">
        <v>188</v>
      </c>
      <c r="C120" s="56"/>
      <c r="D120" s="56"/>
    </row>
    <row r="121" spans="1:4" ht="15.75" thickBot="1" x14ac:dyDescent="0.3">
      <c r="A121" s="319" t="s">
        <v>147</v>
      </c>
      <c r="B121" s="1" t="s">
        <v>0</v>
      </c>
      <c r="C121" s="46" t="s">
        <v>1</v>
      </c>
      <c r="D121" s="39" t="s">
        <v>44</v>
      </c>
    </row>
    <row r="122" spans="1:4" ht="15.75" thickBot="1" x14ac:dyDescent="0.3">
      <c r="B122" s="49" t="s">
        <v>13</v>
      </c>
      <c r="C122" s="205">
        <f>+C108</f>
        <v>97</v>
      </c>
      <c r="D122" s="147">
        <f>+(C122/$C$125)</f>
        <v>0.31290322580645163</v>
      </c>
    </row>
    <row r="123" spans="1:4" ht="15.75" thickBot="1" x14ac:dyDescent="0.3">
      <c r="B123" s="47" t="s">
        <v>14</v>
      </c>
      <c r="C123" s="206">
        <f>+C109</f>
        <v>213</v>
      </c>
      <c r="D123" s="147">
        <f>+(C123/$C$125)</f>
        <v>0.68709677419354842</v>
      </c>
    </row>
    <row r="124" spans="1:4" ht="15.75" thickBot="1" x14ac:dyDescent="0.3">
      <c r="B124" s="47" t="s">
        <v>15</v>
      </c>
      <c r="C124" s="205">
        <f>+C110</f>
        <v>0</v>
      </c>
      <c r="D124" s="147">
        <f>+(C124/$C$125)</f>
        <v>0</v>
      </c>
    </row>
    <row r="125" spans="1:4" ht="15.75" thickBot="1" x14ac:dyDescent="0.3">
      <c r="B125" s="50" t="s">
        <v>4</v>
      </c>
      <c r="C125" s="203">
        <f>SUM(C122:C124)</f>
        <v>310</v>
      </c>
      <c r="D125" s="194">
        <f>SUM(D122:D124)</f>
        <v>1</v>
      </c>
    </row>
    <row r="127" spans="1:4" x14ac:dyDescent="0.25">
      <c r="D127" s="270"/>
    </row>
    <row r="135" spans="1:4" ht="16.5" thickBot="1" x14ac:dyDescent="0.3">
      <c r="B135" s="54" t="s">
        <v>189</v>
      </c>
    </row>
    <row r="136" spans="1:4" ht="15.75" thickBot="1" x14ac:dyDescent="0.3">
      <c r="A136" s="319" t="s">
        <v>121</v>
      </c>
      <c r="B136" s="48" t="s">
        <v>8</v>
      </c>
      <c r="C136" s="45" t="s">
        <v>1</v>
      </c>
      <c r="D136" s="39" t="s">
        <v>44</v>
      </c>
    </row>
    <row r="137" spans="1:4" ht="15.75" thickBot="1" x14ac:dyDescent="0.3">
      <c r="B137" s="118" t="s">
        <v>144</v>
      </c>
      <c r="C137" s="382">
        <v>34</v>
      </c>
      <c r="D137" s="376">
        <f t="shared" ref="D137:D142" si="2">+(C137/$C$143)</f>
        <v>0.10967741935483871</v>
      </c>
    </row>
    <row r="138" spans="1:4" ht="15.75" thickBot="1" x14ac:dyDescent="0.3">
      <c r="B138" s="391" t="s">
        <v>269</v>
      </c>
      <c r="C138" s="382">
        <v>97</v>
      </c>
      <c r="D138" s="376">
        <f t="shared" si="2"/>
        <v>0.31290322580645163</v>
      </c>
    </row>
    <row r="139" spans="1:4" ht="15.75" thickBot="1" x14ac:dyDescent="0.3">
      <c r="B139" s="118" t="s">
        <v>254</v>
      </c>
      <c r="C139" s="382">
        <v>41</v>
      </c>
      <c r="D139" s="376">
        <f t="shared" si="2"/>
        <v>0.13225806451612904</v>
      </c>
    </row>
    <row r="140" spans="1:4" ht="15.75" thickBot="1" x14ac:dyDescent="0.3">
      <c r="B140" s="118" t="s">
        <v>270</v>
      </c>
      <c r="C140" s="382">
        <v>38</v>
      </c>
      <c r="D140" s="376">
        <f t="shared" si="2"/>
        <v>0.12258064516129032</v>
      </c>
    </row>
    <row r="141" spans="1:4" ht="15.75" thickBot="1" x14ac:dyDescent="0.3">
      <c r="B141" s="391" t="s">
        <v>271</v>
      </c>
      <c r="C141" s="382">
        <v>50</v>
      </c>
      <c r="D141" s="376">
        <f t="shared" si="2"/>
        <v>0.16129032258064516</v>
      </c>
    </row>
    <row r="142" spans="1:4" ht="15.75" thickBot="1" x14ac:dyDescent="0.3">
      <c r="B142" s="118" t="s">
        <v>255</v>
      </c>
      <c r="C142" s="382">
        <v>50</v>
      </c>
      <c r="D142" s="376">
        <f t="shared" si="2"/>
        <v>0.16129032258064516</v>
      </c>
    </row>
    <row r="143" spans="1:4" ht="15.75" thickBot="1" x14ac:dyDescent="0.3">
      <c r="B143" s="1" t="s">
        <v>4</v>
      </c>
      <c r="C143" s="392">
        <f>SUM(C137:C142)</f>
        <v>310</v>
      </c>
      <c r="D143" s="53">
        <f t="shared" ref="D143" si="3">+(C143/$C$143)*100</f>
        <v>100</v>
      </c>
    </row>
    <row r="144" spans="1:4" x14ac:dyDescent="0.25">
      <c r="B144" s="16"/>
      <c r="D144" s="38"/>
    </row>
    <row r="145" spans="1:8" x14ac:dyDescent="0.25">
      <c r="B145" s="16"/>
      <c r="D145" s="38"/>
    </row>
    <row r="147" spans="1:8" x14ac:dyDescent="0.25">
      <c r="B147" s="16"/>
      <c r="D147" s="38"/>
    </row>
    <row r="148" spans="1:8" ht="21.75" x14ac:dyDescent="0.25">
      <c r="B148" s="5" t="s">
        <v>178</v>
      </c>
    </row>
    <row r="149" spans="1:8" x14ac:dyDescent="0.25">
      <c r="B149" s="8"/>
    </row>
    <row r="150" spans="1:8" ht="16.5" thickBot="1" x14ac:dyDescent="0.3">
      <c r="B150" s="54" t="s">
        <v>304</v>
      </c>
    </row>
    <row r="151" spans="1:8" ht="30.75" thickBot="1" x14ac:dyDescent="0.3">
      <c r="A151" s="319" t="s">
        <v>122</v>
      </c>
      <c r="B151" s="17" t="s">
        <v>16</v>
      </c>
      <c r="C151" s="18" t="s">
        <v>0</v>
      </c>
      <c r="D151" s="18" t="s">
        <v>1</v>
      </c>
      <c r="E151" s="18" t="s">
        <v>42</v>
      </c>
      <c r="F151" s="430"/>
      <c r="G151" s="52"/>
      <c r="H151" s="52"/>
    </row>
    <row r="152" spans="1:8" ht="15.75" thickBot="1" x14ac:dyDescent="0.3">
      <c r="B152" s="20" t="s">
        <v>17</v>
      </c>
      <c r="C152" s="21" t="s">
        <v>7</v>
      </c>
      <c r="D152" s="442">
        <v>57</v>
      </c>
      <c r="E152" s="148">
        <f>+D152/D156</f>
        <v>4.8742945100051305E-3</v>
      </c>
      <c r="F152" s="438"/>
    </row>
    <row r="153" spans="1:8" ht="45.75" thickBot="1" x14ac:dyDescent="0.3">
      <c r="B153" s="518" t="s">
        <v>18</v>
      </c>
      <c r="C153" s="21" t="s">
        <v>19</v>
      </c>
      <c r="D153" s="482">
        <v>11327</v>
      </c>
      <c r="E153" s="148">
        <f>+D153/D156</f>
        <v>0.96861638447066867</v>
      </c>
      <c r="F153" s="438"/>
    </row>
    <row r="154" spans="1:8" ht="48" customHeight="1" thickBot="1" x14ac:dyDescent="0.3">
      <c r="B154" s="519"/>
      <c r="C154" s="91" t="s">
        <v>231</v>
      </c>
      <c r="D154" s="442">
        <v>0</v>
      </c>
      <c r="E154" s="148">
        <f>+D154/D156</f>
        <v>0</v>
      </c>
      <c r="F154" s="438"/>
    </row>
    <row r="155" spans="1:8" ht="45.75" thickBot="1" x14ac:dyDescent="0.3">
      <c r="B155" s="20" t="s">
        <v>20</v>
      </c>
      <c r="C155" s="21" t="s">
        <v>21</v>
      </c>
      <c r="D155" s="442">
        <v>310</v>
      </c>
      <c r="E155" s="148">
        <f>+D155/D156</f>
        <v>2.6509321019326151E-2</v>
      </c>
      <c r="F155" s="438"/>
    </row>
    <row r="156" spans="1:8" ht="15.75" thickBot="1" x14ac:dyDescent="0.3">
      <c r="B156" s="42" t="s">
        <v>22</v>
      </c>
      <c r="C156" s="43"/>
      <c r="D156" s="207">
        <f>SUM(D152:D155)</f>
        <v>11694</v>
      </c>
      <c r="E156" s="255">
        <f>SUM(E152:E155)</f>
        <v>0.99999999999999989</v>
      </c>
      <c r="F156" s="439"/>
    </row>
    <row r="157" spans="1:8" x14ac:dyDescent="0.25">
      <c r="B157" s="13"/>
    </row>
    <row r="158" spans="1:8" x14ac:dyDescent="0.25">
      <c r="D158" s="121"/>
      <c r="E158" s="121"/>
      <c r="F158" s="121"/>
    </row>
    <row r="160" spans="1:8" ht="21.75" x14ac:dyDescent="0.25">
      <c r="B160" s="5" t="s">
        <v>45</v>
      </c>
    </row>
    <row r="161" spans="1:6" x14ac:dyDescent="0.25">
      <c r="B161" s="10"/>
    </row>
    <row r="162" spans="1:6" ht="16.5" thickBot="1" x14ac:dyDescent="0.3">
      <c r="B162" s="54" t="s">
        <v>190</v>
      </c>
    </row>
    <row r="163" spans="1:6" x14ac:dyDescent="0.25">
      <c r="A163" s="319" t="s">
        <v>123</v>
      </c>
      <c r="B163" s="514" t="s">
        <v>16</v>
      </c>
      <c r="C163" s="516" t="s">
        <v>0</v>
      </c>
      <c r="D163" s="44" t="s">
        <v>23</v>
      </c>
      <c r="E163" s="44" t="s">
        <v>43</v>
      </c>
      <c r="F163" s="430"/>
    </row>
    <row r="164" spans="1:6" ht="30.75" thickBot="1" x14ac:dyDescent="0.3">
      <c r="B164" s="515"/>
      <c r="C164" s="517"/>
      <c r="D164" s="36" t="s">
        <v>24</v>
      </c>
      <c r="E164" s="36" t="s">
        <v>24</v>
      </c>
      <c r="F164" s="430"/>
    </row>
    <row r="165" spans="1:6" ht="15.75" thickBot="1" x14ac:dyDescent="0.3">
      <c r="B165" s="22" t="s">
        <v>17</v>
      </c>
      <c r="C165" s="21" t="s">
        <v>25</v>
      </c>
      <c r="D165" s="208">
        <v>275</v>
      </c>
      <c r="E165" s="284">
        <f>+(D165/$D$168)</f>
        <v>1.5134837644468905E-2</v>
      </c>
      <c r="F165" s="440"/>
    </row>
    <row r="166" spans="1:6" ht="48" thickBot="1" x14ac:dyDescent="0.3">
      <c r="B166" s="22" t="s">
        <v>18</v>
      </c>
      <c r="C166" s="21" t="s">
        <v>26</v>
      </c>
      <c r="D166" s="209">
        <v>17595</v>
      </c>
      <c r="E166" s="148">
        <f>+(D166/$D$168)</f>
        <v>0.96835443037974689</v>
      </c>
      <c r="F166" s="438"/>
    </row>
    <row r="167" spans="1:6" ht="45.75" thickBot="1" x14ac:dyDescent="0.3">
      <c r="B167" s="19" t="s">
        <v>20</v>
      </c>
      <c r="C167" s="21" t="s">
        <v>27</v>
      </c>
      <c r="D167" s="208">
        <v>300</v>
      </c>
      <c r="E167" s="148">
        <f>+(D167/$D$168)</f>
        <v>1.651073197578426E-2</v>
      </c>
      <c r="F167" s="438"/>
    </row>
    <row r="168" spans="1:6" ht="15.75" thickBot="1" x14ac:dyDescent="0.3">
      <c r="B168" s="42" t="s">
        <v>4</v>
      </c>
      <c r="C168" s="43"/>
      <c r="D168" s="210">
        <f>SUM(D165:D167)</f>
        <v>18170</v>
      </c>
      <c r="E168" s="255">
        <f>SUM(E165:E167)</f>
        <v>1</v>
      </c>
      <c r="F168" s="439"/>
    </row>
    <row r="169" spans="1:6" x14ac:dyDescent="0.25">
      <c r="B169" s="146"/>
    </row>
    <row r="170" spans="1:6" x14ac:dyDescent="0.25">
      <c r="B170" s="146"/>
    </row>
    <row r="171" spans="1:6" x14ac:dyDescent="0.25">
      <c r="B171" s="146"/>
    </row>
    <row r="172" spans="1:6" ht="21.75" x14ac:dyDescent="0.25">
      <c r="B172" s="5" t="s">
        <v>176</v>
      </c>
    </row>
    <row r="173" spans="1:6" ht="21.75" x14ac:dyDescent="0.25">
      <c r="B173" s="5"/>
    </row>
    <row r="175" spans="1:6" ht="16.5" thickBot="1" x14ac:dyDescent="0.3">
      <c r="B175" s="54" t="s">
        <v>305</v>
      </c>
    </row>
    <row r="176" spans="1:6" ht="15" customHeight="1" x14ac:dyDescent="0.25">
      <c r="A176" s="319" t="s">
        <v>148</v>
      </c>
      <c r="B176" s="514" t="s">
        <v>58</v>
      </c>
      <c r="C176" s="516" t="s">
        <v>124</v>
      </c>
      <c r="D176" s="44" t="s">
        <v>43</v>
      </c>
      <c r="E176" s="52"/>
      <c r="F176" s="402"/>
    </row>
    <row r="177" spans="1:6" ht="30.75" thickBot="1" x14ac:dyDescent="0.3">
      <c r="B177" s="515"/>
      <c r="C177" s="517"/>
      <c r="D177" s="36" t="s">
        <v>57</v>
      </c>
      <c r="E177" s="52"/>
      <c r="F177" s="402"/>
    </row>
    <row r="178" spans="1:6" ht="15.75" thickBot="1" x14ac:dyDescent="0.3">
      <c r="B178" s="22" t="s">
        <v>61</v>
      </c>
      <c r="C178" s="195">
        <f>+C193+C208+C224</f>
        <v>5101</v>
      </c>
      <c r="D178" s="148">
        <f>+C178/$C$183</f>
        <v>0.43620660167607322</v>
      </c>
      <c r="E178" s="94"/>
      <c r="F178" s="94"/>
    </row>
    <row r="179" spans="1:6" ht="20.25" customHeight="1" thickBot="1" x14ac:dyDescent="0.3">
      <c r="B179" s="22" t="s">
        <v>62</v>
      </c>
      <c r="C179" s="195">
        <f t="shared" ref="C179:C182" si="4">+C194+C209+C225</f>
        <v>1716</v>
      </c>
      <c r="D179" s="148">
        <f>+C179/$C$183</f>
        <v>0.14674191893278604</v>
      </c>
      <c r="E179" s="94"/>
      <c r="F179" s="94"/>
    </row>
    <row r="180" spans="1:6" ht="15.75" thickBot="1" x14ac:dyDescent="0.3">
      <c r="B180" s="92" t="s">
        <v>63</v>
      </c>
      <c r="C180" s="195">
        <f t="shared" si="4"/>
        <v>1408</v>
      </c>
      <c r="D180" s="148">
        <f t="shared" ref="D180:D182" si="5">+C180/$C$183</f>
        <v>0.12040362579100393</v>
      </c>
      <c r="E180" s="94"/>
      <c r="F180" s="94"/>
    </row>
    <row r="181" spans="1:6" ht="15.75" thickBot="1" x14ac:dyDescent="0.3">
      <c r="B181" s="93" t="s">
        <v>64</v>
      </c>
      <c r="C181" s="195">
        <f t="shared" si="4"/>
        <v>1943</v>
      </c>
      <c r="D181" s="148">
        <f>+C181/$C$183</f>
        <v>0.16615358303403455</v>
      </c>
      <c r="E181" s="94"/>
      <c r="F181" s="94"/>
    </row>
    <row r="182" spans="1:6" ht="20.25" customHeight="1" thickBot="1" x14ac:dyDescent="0.3">
      <c r="B182" s="92" t="s">
        <v>65</v>
      </c>
      <c r="C182" s="195">
        <f t="shared" si="4"/>
        <v>1526</v>
      </c>
      <c r="D182" s="148">
        <f t="shared" si="5"/>
        <v>0.13049427056610227</v>
      </c>
      <c r="E182" s="94"/>
      <c r="F182" s="94"/>
    </row>
    <row r="183" spans="1:6" ht="15.75" thickBot="1" x14ac:dyDescent="0.3">
      <c r="B183" s="17" t="s">
        <v>4</v>
      </c>
      <c r="C183" s="326">
        <f>SUM(C178:C182)</f>
        <v>11694</v>
      </c>
      <c r="D183" s="125">
        <f>SUM(D178:D182)</f>
        <v>1</v>
      </c>
      <c r="E183" s="95"/>
      <c r="F183" s="95"/>
    </row>
    <row r="184" spans="1:6" x14ac:dyDescent="0.25">
      <c r="B184" s="322"/>
      <c r="C184" s="190"/>
      <c r="D184" s="190"/>
      <c r="E184" s="190"/>
      <c r="F184" s="190"/>
    </row>
    <row r="185" spans="1:6" x14ac:dyDescent="0.25">
      <c r="B185" s="322"/>
      <c r="C185" s="272"/>
      <c r="D185" s="274"/>
      <c r="E185" s="273"/>
      <c r="F185" s="273"/>
    </row>
    <row r="186" spans="1:6" x14ac:dyDescent="0.25">
      <c r="B186" s="274"/>
      <c r="C186" s="190"/>
      <c r="D186" s="190"/>
      <c r="E186" s="190"/>
      <c r="F186" s="190"/>
    </row>
    <row r="187" spans="1:6" x14ac:dyDescent="0.25">
      <c r="D187" s="121"/>
    </row>
    <row r="190" spans="1:6" ht="16.5" thickBot="1" x14ac:dyDescent="0.3">
      <c r="B190" s="54" t="s">
        <v>191</v>
      </c>
    </row>
    <row r="191" spans="1:6" ht="15" customHeight="1" x14ac:dyDescent="0.25">
      <c r="A191" s="319" t="s">
        <v>149</v>
      </c>
      <c r="B191" s="514" t="s">
        <v>58</v>
      </c>
      <c r="C191" s="516" t="s">
        <v>59</v>
      </c>
      <c r="D191" s="44" t="s">
        <v>43</v>
      </c>
      <c r="E191" s="52"/>
      <c r="F191" s="402"/>
    </row>
    <row r="192" spans="1:6" ht="30.75" thickBot="1" x14ac:dyDescent="0.3">
      <c r="B192" s="515"/>
      <c r="C192" s="517"/>
      <c r="D192" s="36" t="s">
        <v>57</v>
      </c>
      <c r="E192" s="52"/>
      <c r="F192" s="402"/>
    </row>
    <row r="193" spans="1:6" ht="15.75" thickBot="1" x14ac:dyDescent="0.3">
      <c r="B193" s="22" t="s">
        <v>61</v>
      </c>
      <c r="C193" s="126">
        <v>32</v>
      </c>
      <c r="D193" s="156">
        <f>+C193/$C$198</f>
        <v>0.56140350877192979</v>
      </c>
      <c r="E193" s="94"/>
      <c r="F193" s="94"/>
    </row>
    <row r="194" spans="1:6" ht="15.75" thickBot="1" x14ac:dyDescent="0.3">
      <c r="B194" s="22" t="s">
        <v>62</v>
      </c>
      <c r="C194" s="126">
        <v>14</v>
      </c>
      <c r="D194" s="156">
        <f t="shared" ref="D194:D197" si="6">+C194/$C$198</f>
        <v>0.24561403508771928</v>
      </c>
      <c r="E194" s="94"/>
      <c r="F194" s="94"/>
    </row>
    <row r="195" spans="1:6" ht="15.75" thickBot="1" x14ac:dyDescent="0.3">
      <c r="B195" s="92" t="s">
        <v>63</v>
      </c>
      <c r="C195" s="126">
        <v>0</v>
      </c>
      <c r="D195" s="156">
        <f t="shared" si="6"/>
        <v>0</v>
      </c>
      <c r="E195" s="94"/>
      <c r="F195" s="94"/>
    </row>
    <row r="196" spans="1:6" ht="15.75" thickBot="1" x14ac:dyDescent="0.3">
      <c r="B196" s="93" t="s">
        <v>64</v>
      </c>
      <c r="C196" s="126">
        <v>0</v>
      </c>
      <c r="D196" s="156">
        <f t="shared" si="6"/>
        <v>0</v>
      </c>
      <c r="E196" s="94"/>
      <c r="F196" s="94"/>
    </row>
    <row r="197" spans="1:6" ht="15.75" thickBot="1" x14ac:dyDescent="0.3">
      <c r="B197" s="19" t="s">
        <v>65</v>
      </c>
      <c r="C197" s="126">
        <v>11</v>
      </c>
      <c r="D197" s="156">
        <f t="shared" si="6"/>
        <v>0.19298245614035087</v>
      </c>
      <c r="E197" s="94"/>
      <c r="F197" s="94"/>
    </row>
    <row r="198" spans="1:6" ht="15.75" thickBot="1" x14ac:dyDescent="0.3">
      <c r="B198" s="90" t="s">
        <v>4</v>
      </c>
      <c r="C198" s="325">
        <f>SUM(C193:C197)</f>
        <v>57</v>
      </c>
      <c r="D198" s="125">
        <f>SUM(D193:D197)</f>
        <v>1</v>
      </c>
      <c r="E198" s="95"/>
      <c r="F198" s="95"/>
    </row>
    <row r="199" spans="1:6" x14ac:dyDescent="0.25">
      <c r="A199" s="38"/>
      <c r="B199" s="322"/>
      <c r="E199" s="96"/>
      <c r="F199" s="96"/>
    </row>
    <row r="200" spans="1:6" x14ac:dyDescent="0.25">
      <c r="A200" s="38"/>
      <c r="B200" s="322"/>
    </row>
    <row r="201" spans="1:6" x14ac:dyDescent="0.25">
      <c r="B201" s="274"/>
      <c r="D201" s="56"/>
    </row>
    <row r="202" spans="1:6" x14ac:dyDescent="0.25">
      <c r="D202" s="56"/>
    </row>
    <row r="205" spans="1:6" ht="16.5" thickBot="1" x14ac:dyDescent="0.3">
      <c r="B205" s="54" t="s">
        <v>192</v>
      </c>
    </row>
    <row r="206" spans="1:6" ht="15" customHeight="1" x14ac:dyDescent="0.25">
      <c r="A206" s="319" t="s">
        <v>150</v>
      </c>
      <c r="B206" s="514" t="s">
        <v>58</v>
      </c>
      <c r="C206" s="516" t="s">
        <v>125</v>
      </c>
      <c r="D206" s="44" t="s">
        <v>43</v>
      </c>
      <c r="E206" s="52"/>
      <c r="F206" s="402"/>
    </row>
    <row r="207" spans="1:6" ht="30.75" thickBot="1" x14ac:dyDescent="0.3">
      <c r="B207" s="515"/>
      <c r="C207" s="517"/>
      <c r="D207" s="36" t="s">
        <v>57</v>
      </c>
      <c r="E207" s="52"/>
      <c r="F207" s="402"/>
    </row>
    <row r="208" spans="1:6" ht="15.75" thickBot="1" x14ac:dyDescent="0.3">
      <c r="B208" s="22" t="s">
        <v>61</v>
      </c>
      <c r="C208" s="195">
        <f>2250+2637</f>
        <v>4887</v>
      </c>
      <c r="D208" s="127">
        <f>+C208/$C$213</f>
        <v>0.43144698507989759</v>
      </c>
      <c r="E208" s="94"/>
      <c r="F208" s="94"/>
    </row>
    <row r="209" spans="1:6" ht="15.75" thickBot="1" x14ac:dyDescent="0.3">
      <c r="B209" s="22" t="s">
        <v>62</v>
      </c>
      <c r="C209" s="195">
        <f>497+1164</f>
        <v>1661</v>
      </c>
      <c r="D209" s="127">
        <f t="shared" ref="D209:D212" si="7">+C209/$C$213</f>
        <v>0.14664076984197053</v>
      </c>
      <c r="E209" s="94"/>
      <c r="F209" s="94"/>
    </row>
    <row r="210" spans="1:6" ht="15.75" thickBot="1" x14ac:dyDescent="0.3">
      <c r="B210" s="92" t="s">
        <v>63</v>
      </c>
      <c r="C210" s="195">
        <f>924+450</f>
        <v>1374</v>
      </c>
      <c r="D210" s="127">
        <f t="shared" si="7"/>
        <v>0.12130308113357464</v>
      </c>
      <c r="E210" s="94"/>
      <c r="F210" s="94"/>
    </row>
    <row r="211" spans="1:6" ht="15.75" thickBot="1" x14ac:dyDescent="0.3">
      <c r="B211" s="93" t="s">
        <v>64</v>
      </c>
      <c r="C211" s="195">
        <f>412+1478</f>
        <v>1890</v>
      </c>
      <c r="D211" s="127">
        <f t="shared" si="7"/>
        <v>0.16685795003089962</v>
      </c>
      <c r="E211" s="94"/>
      <c r="F211" s="94"/>
    </row>
    <row r="212" spans="1:6" ht="15.75" thickBot="1" x14ac:dyDescent="0.3">
      <c r="B212" s="19" t="s">
        <v>65</v>
      </c>
      <c r="C212" s="195">
        <f>566+949</f>
        <v>1515</v>
      </c>
      <c r="D212" s="127">
        <f t="shared" si="7"/>
        <v>0.13375121391365763</v>
      </c>
      <c r="E212" s="94"/>
      <c r="F212" s="94"/>
    </row>
    <row r="213" spans="1:6" ht="15.75" thickBot="1" x14ac:dyDescent="0.3">
      <c r="B213" s="90" t="s">
        <v>4</v>
      </c>
      <c r="C213" s="326">
        <f>SUM(C208:C212)</f>
        <v>11327</v>
      </c>
      <c r="D213" s="125">
        <f>SUM(D208:D212)</f>
        <v>1</v>
      </c>
      <c r="E213" s="95"/>
      <c r="F213" s="95"/>
    </row>
    <row r="214" spans="1:6" x14ac:dyDescent="0.25">
      <c r="A214" s="38"/>
      <c r="B214" s="322"/>
      <c r="D214" s="129"/>
    </row>
    <row r="215" spans="1:6" x14ac:dyDescent="0.25">
      <c r="A215" s="38"/>
      <c r="B215" s="322"/>
    </row>
    <row r="216" spans="1:6" x14ac:dyDescent="0.25">
      <c r="B216" s="274"/>
      <c r="D216" s="56"/>
    </row>
    <row r="217" spans="1:6" x14ac:dyDescent="0.25">
      <c r="D217" s="316"/>
    </row>
    <row r="218" spans="1:6" x14ac:dyDescent="0.25">
      <c r="C218" s="121"/>
      <c r="D218" s="56"/>
    </row>
    <row r="221" spans="1:6" ht="16.5" thickBot="1" x14ac:dyDescent="0.3">
      <c r="B221" s="54" t="s">
        <v>193</v>
      </c>
    </row>
    <row r="222" spans="1:6" ht="15" customHeight="1" x14ac:dyDescent="0.25">
      <c r="A222" s="319" t="s">
        <v>151</v>
      </c>
      <c r="B222" s="514" t="s">
        <v>58</v>
      </c>
      <c r="C222" s="516" t="s">
        <v>60</v>
      </c>
      <c r="D222" s="44" t="s">
        <v>43</v>
      </c>
      <c r="E222" s="52"/>
      <c r="F222" s="402"/>
    </row>
    <row r="223" spans="1:6" ht="30.75" thickBot="1" x14ac:dyDescent="0.3">
      <c r="B223" s="515"/>
      <c r="C223" s="517"/>
      <c r="D223" s="36" t="s">
        <v>57</v>
      </c>
      <c r="E223" s="52"/>
      <c r="F223" s="402"/>
    </row>
    <row r="224" spans="1:6" ht="15.75" thickBot="1" x14ac:dyDescent="0.3">
      <c r="B224" s="22" t="s">
        <v>61</v>
      </c>
      <c r="C224" s="126">
        <v>182</v>
      </c>
      <c r="D224" s="127">
        <f>+C224/$C$229</f>
        <v>0.58709677419354833</v>
      </c>
      <c r="E224" s="94"/>
      <c r="F224" s="94"/>
    </row>
    <row r="225" spans="1:9" ht="15.75" thickBot="1" x14ac:dyDescent="0.3">
      <c r="B225" s="22" t="s">
        <v>62</v>
      </c>
      <c r="C225" s="126">
        <v>41</v>
      </c>
      <c r="D225" s="127">
        <f t="shared" ref="D225:D228" si="8">+C225/$C$229</f>
        <v>0.13225806451612904</v>
      </c>
      <c r="E225" s="94"/>
      <c r="F225" s="94"/>
    </row>
    <row r="226" spans="1:9" ht="15.75" thickBot="1" x14ac:dyDescent="0.3">
      <c r="B226" s="92" t="s">
        <v>63</v>
      </c>
      <c r="C226" s="126">
        <v>34</v>
      </c>
      <c r="D226" s="127">
        <f t="shared" si="8"/>
        <v>0.10967741935483871</v>
      </c>
      <c r="E226" s="94"/>
      <c r="F226" s="94"/>
    </row>
    <row r="227" spans="1:9" ht="15.75" thickBot="1" x14ac:dyDescent="0.3">
      <c r="B227" s="93" t="s">
        <v>64</v>
      </c>
      <c r="C227" s="126">
        <v>53</v>
      </c>
      <c r="D227" s="127">
        <f t="shared" si="8"/>
        <v>0.17096774193548386</v>
      </c>
      <c r="E227" s="94"/>
      <c r="F227" s="94"/>
    </row>
    <row r="228" spans="1:9" ht="15.75" thickBot="1" x14ac:dyDescent="0.3">
      <c r="B228" s="19" t="s">
        <v>65</v>
      </c>
      <c r="C228" s="126">
        <v>0</v>
      </c>
      <c r="D228" s="127">
        <f t="shared" si="8"/>
        <v>0</v>
      </c>
      <c r="E228" s="94"/>
      <c r="F228" s="94"/>
    </row>
    <row r="229" spans="1:9" ht="15.75" thickBot="1" x14ac:dyDescent="0.3">
      <c r="B229" s="97" t="s">
        <v>4</v>
      </c>
      <c r="C229" s="326">
        <f>SUM(C224:C228)</f>
        <v>310</v>
      </c>
      <c r="D229" s="125">
        <f>SUM(D224:D228)</f>
        <v>0.99999999999999978</v>
      </c>
      <c r="E229" s="95"/>
      <c r="F229" s="95"/>
    </row>
    <row r="230" spans="1:9" x14ac:dyDescent="0.25">
      <c r="A230" s="38"/>
      <c r="B230" s="322"/>
    </row>
    <row r="231" spans="1:9" x14ac:dyDescent="0.25">
      <c r="A231" s="38"/>
      <c r="B231" s="322"/>
    </row>
    <row r="232" spans="1:9" x14ac:dyDescent="0.25">
      <c r="B232" s="274"/>
      <c r="D232" s="56"/>
    </row>
    <row r="233" spans="1:9" x14ac:dyDescent="0.25">
      <c r="D233" s="316"/>
    </row>
    <row r="237" spans="1:9" ht="21.75" x14ac:dyDescent="0.25">
      <c r="B237" s="5" t="s">
        <v>177</v>
      </c>
    </row>
    <row r="239" spans="1:9" ht="16.5" thickBot="1" x14ac:dyDescent="0.3">
      <c r="B239" s="54" t="s">
        <v>194</v>
      </c>
    </row>
    <row r="240" spans="1:9" ht="15" customHeight="1" thickBot="1" x14ac:dyDescent="0.3">
      <c r="A240" s="319" t="s">
        <v>152</v>
      </c>
      <c r="B240" s="528" t="s">
        <v>87</v>
      </c>
      <c r="C240" s="520" t="s">
        <v>97</v>
      </c>
      <c r="D240" s="521"/>
      <c r="E240" s="521"/>
      <c r="F240" s="522"/>
      <c r="G240" s="520" t="s">
        <v>66</v>
      </c>
      <c r="H240" s="521"/>
      <c r="I240" s="522"/>
    </row>
    <row r="241" spans="2:9" ht="15.75" thickBot="1" x14ac:dyDescent="0.3">
      <c r="B241" s="515"/>
      <c r="C241" s="145" t="s">
        <v>67</v>
      </c>
      <c r="D241" s="145" t="s">
        <v>68</v>
      </c>
      <c r="E241" s="441" t="s">
        <v>20</v>
      </c>
      <c r="F241" s="441" t="s">
        <v>4</v>
      </c>
      <c r="G241" s="257" t="s">
        <v>67</v>
      </c>
      <c r="H241" s="257" t="s">
        <v>68</v>
      </c>
      <c r="I241" s="258" t="s">
        <v>20</v>
      </c>
    </row>
    <row r="242" spans="2:9" x14ac:dyDescent="0.25">
      <c r="B242" s="107" t="s">
        <v>69</v>
      </c>
      <c r="C242" s="452">
        <v>14</v>
      </c>
      <c r="D242" s="453">
        <v>195</v>
      </c>
      <c r="E242" s="454">
        <v>3</v>
      </c>
      <c r="F242" s="455">
        <f>SUM(C242:E242)</f>
        <v>212</v>
      </c>
      <c r="G242" s="447">
        <f t="shared" ref="G242:G259" si="9">+C242/$C$260</f>
        <v>0.24561403508771928</v>
      </c>
      <c r="H242" s="260">
        <f t="shared" ref="H242:H259" si="10">+D242/$D$260</f>
        <v>1.7215502780965834E-2</v>
      </c>
      <c r="I242" s="261">
        <f>+E242/$E$260</f>
        <v>9.6774193548387101E-3</v>
      </c>
    </row>
    <row r="243" spans="2:9" x14ac:dyDescent="0.25">
      <c r="B243" s="107" t="s">
        <v>70</v>
      </c>
      <c r="C243" s="394">
        <v>0</v>
      </c>
      <c r="D243" s="443">
        <v>307</v>
      </c>
      <c r="E243" s="444">
        <v>0</v>
      </c>
      <c r="F243" s="256">
        <f t="shared" ref="F243:F259" si="11">SUM(C243:E243)</f>
        <v>307</v>
      </c>
      <c r="G243" s="448">
        <f t="shared" si="9"/>
        <v>0</v>
      </c>
      <c r="H243" s="259">
        <f t="shared" si="10"/>
        <v>2.7103381301315441E-2</v>
      </c>
      <c r="I243" s="262">
        <f t="shared" ref="I243:I259" si="12">+E243/$E$260</f>
        <v>0</v>
      </c>
    </row>
    <row r="244" spans="2:9" x14ac:dyDescent="0.25">
      <c r="B244" s="107" t="s">
        <v>71</v>
      </c>
      <c r="C244" s="394">
        <v>0</v>
      </c>
      <c r="D244" s="443">
        <v>502</v>
      </c>
      <c r="E244" s="444">
        <v>38</v>
      </c>
      <c r="F244" s="256">
        <f t="shared" si="11"/>
        <v>540</v>
      </c>
      <c r="G244" s="448">
        <f t="shared" si="9"/>
        <v>0</v>
      </c>
      <c r="H244" s="259">
        <f t="shared" si="10"/>
        <v>4.4318884082281275E-2</v>
      </c>
      <c r="I244" s="262">
        <f t="shared" si="12"/>
        <v>0.12258064516129032</v>
      </c>
    </row>
    <row r="245" spans="2:9" x14ac:dyDescent="0.25">
      <c r="B245" s="107" t="s">
        <v>72</v>
      </c>
      <c r="C245" s="394">
        <v>8</v>
      </c>
      <c r="D245" s="443">
        <v>1059</v>
      </c>
      <c r="E245" s="444">
        <v>57</v>
      </c>
      <c r="F245" s="256">
        <f t="shared" si="11"/>
        <v>1124</v>
      </c>
      <c r="G245" s="448">
        <f t="shared" si="9"/>
        <v>0.14035087719298245</v>
      </c>
      <c r="H245" s="259">
        <f t="shared" si="10"/>
        <v>9.3493422795091374E-2</v>
      </c>
      <c r="I245" s="262">
        <f t="shared" si="12"/>
        <v>0.18387096774193548</v>
      </c>
    </row>
    <row r="246" spans="2:9" x14ac:dyDescent="0.25">
      <c r="B246" s="107" t="s">
        <v>73</v>
      </c>
      <c r="C246" s="394">
        <v>0</v>
      </c>
      <c r="D246" s="443">
        <v>897</v>
      </c>
      <c r="E246" s="444">
        <v>0</v>
      </c>
      <c r="F246" s="256">
        <f t="shared" si="11"/>
        <v>897</v>
      </c>
      <c r="G246" s="448">
        <f t="shared" si="9"/>
        <v>0</v>
      </c>
      <c r="H246" s="259">
        <f t="shared" si="10"/>
        <v>7.9191312792442833E-2</v>
      </c>
      <c r="I246" s="262">
        <f t="shared" si="12"/>
        <v>0</v>
      </c>
    </row>
    <row r="247" spans="2:9" x14ac:dyDescent="0.25">
      <c r="B247" s="107" t="s">
        <v>74</v>
      </c>
      <c r="C247" s="394">
        <v>0</v>
      </c>
      <c r="D247" s="443">
        <v>545</v>
      </c>
      <c r="E247" s="444">
        <v>0</v>
      </c>
      <c r="F247" s="256">
        <f t="shared" si="11"/>
        <v>545</v>
      </c>
      <c r="G247" s="448">
        <f t="shared" si="9"/>
        <v>0</v>
      </c>
      <c r="H247" s="259">
        <f t="shared" si="10"/>
        <v>4.8115123157058355E-2</v>
      </c>
      <c r="I247" s="262">
        <f t="shared" si="12"/>
        <v>0</v>
      </c>
    </row>
    <row r="248" spans="2:9" x14ac:dyDescent="0.25">
      <c r="B248" s="107" t="s">
        <v>75</v>
      </c>
      <c r="C248" s="394">
        <v>0</v>
      </c>
      <c r="D248" s="443">
        <v>474</v>
      </c>
      <c r="E248" s="444">
        <v>6</v>
      </c>
      <c r="F248" s="256">
        <f t="shared" si="11"/>
        <v>480</v>
      </c>
      <c r="G248" s="448">
        <f t="shared" si="9"/>
        <v>0</v>
      </c>
      <c r="H248" s="259">
        <f t="shared" si="10"/>
        <v>4.1846914452193872E-2</v>
      </c>
      <c r="I248" s="262">
        <f t="shared" si="12"/>
        <v>1.935483870967742E-2</v>
      </c>
    </row>
    <row r="249" spans="2:9" x14ac:dyDescent="0.25">
      <c r="B249" s="107" t="s">
        <v>76</v>
      </c>
      <c r="C249" s="394">
        <v>0</v>
      </c>
      <c r="D249" s="443">
        <v>663</v>
      </c>
      <c r="E249" s="444">
        <v>28</v>
      </c>
      <c r="F249" s="256">
        <f t="shared" si="11"/>
        <v>691</v>
      </c>
      <c r="G249" s="448">
        <f t="shared" si="9"/>
        <v>0</v>
      </c>
      <c r="H249" s="259">
        <f t="shared" si="10"/>
        <v>5.8532709455283834E-2</v>
      </c>
      <c r="I249" s="262">
        <f t="shared" si="12"/>
        <v>9.0322580645161285E-2</v>
      </c>
    </row>
    <row r="250" spans="2:9" x14ac:dyDescent="0.25">
      <c r="B250" s="107" t="s">
        <v>77</v>
      </c>
      <c r="C250" s="394">
        <v>0</v>
      </c>
      <c r="D250" s="443">
        <v>262</v>
      </c>
      <c r="E250" s="444">
        <v>12</v>
      </c>
      <c r="F250" s="256">
        <f t="shared" si="11"/>
        <v>274</v>
      </c>
      <c r="G250" s="448">
        <f t="shared" si="9"/>
        <v>0</v>
      </c>
      <c r="H250" s="259">
        <f t="shared" si="10"/>
        <v>2.3130572967246403E-2</v>
      </c>
      <c r="I250" s="262">
        <f t="shared" si="12"/>
        <v>3.870967741935484E-2</v>
      </c>
    </row>
    <row r="251" spans="2:9" x14ac:dyDescent="0.25">
      <c r="B251" s="107" t="s">
        <v>78</v>
      </c>
      <c r="C251" s="394">
        <v>18</v>
      </c>
      <c r="D251" s="443">
        <v>2254</v>
      </c>
      <c r="E251" s="444">
        <v>51</v>
      </c>
      <c r="F251" s="256">
        <f t="shared" si="11"/>
        <v>2323</v>
      </c>
      <c r="G251" s="448">
        <f t="shared" si="9"/>
        <v>0.31578947368421051</v>
      </c>
      <c r="H251" s="259">
        <f t="shared" si="10"/>
        <v>0.19899355522203585</v>
      </c>
      <c r="I251" s="262">
        <f t="shared" si="12"/>
        <v>0.16451612903225807</v>
      </c>
    </row>
    <row r="252" spans="2:9" x14ac:dyDescent="0.25">
      <c r="B252" s="107" t="s">
        <v>79</v>
      </c>
      <c r="C252" s="394">
        <v>0</v>
      </c>
      <c r="D252" s="443">
        <v>251</v>
      </c>
      <c r="E252" s="444">
        <v>2</v>
      </c>
      <c r="F252" s="256">
        <f t="shared" si="11"/>
        <v>253</v>
      </c>
      <c r="G252" s="448">
        <f t="shared" si="9"/>
        <v>0</v>
      </c>
      <c r="H252" s="259">
        <f t="shared" si="10"/>
        <v>2.2159442041140637E-2</v>
      </c>
      <c r="I252" s="262">
        <f t="shared" si="12"/>
        <v>6.4516129032258064E-3</v>
      </c>
    </row>
    <row r="253" spans="2:9" x14ac:dyDescent="0.25">
      <c r="B253" s="107" t="s">
        <v>80</v>
      </c>
      <c r="C253" s="394">
        <v>0</v>
      </c>
      <c r="D253" s="443">
        <v>477</v>
      </c>
      <c r="E253" s="444">
        <v>34</v>
      </c>
      <c r="F253" s="256">
        <f t="shared" si="11"/>
        <v>511</v>
      </c>
      <c r="G253" s="448">
        <f t="shared" si="9"/>
        <v>0</v>
      </c>
      <c r="H253" s="259">
        <f t="shared" si="10"/>
        <v>4.2111768341131811E-2</v>
      </c>
      <c r="I253" s="262">
        <f t="shared" si="12"/>
        <v>0.10967741935483871</v>
      </c>
    </row>
    <row r="254" spans="2:9" x14ac:dyDescent="0.25">
      <c r="B254" s="107" t="s">
        <v>81</v>
      </c>
      <c r="C254" s="394">
        <v>0</v>
      </c>
      <c r="D254" s="443">
        <v>240</v>
      </c>
      <c r="E254" s="444">
        <v>5</v>
      </c>
      <c r="F254" s="256">
        <f t="shared" si="11"/>
        <v>245</v>
      </c>
      <c r="G254" s="448">
        <f t="shared" si="9"/>
        <v>0</v>
      </c>
      <c r="H254" s="259">
        <f t="shared" si="10"/>
        <v>2.1188311115034872E-2</v>
      </c>
      <c r="I254" s="262">
        <f t="shared" si="12"/>
        <v>1.6129032258064516E-2</v>
      </c>
    </row>
    <row r="255" spans="2:9" x14ac:dyDescent="0.25">
      <c r="B255" s="107" t="s">
        <v>82</v>
      </c>
      <c r="C255" s="394">
        <v>0</v>
      </c>
      <c r="D255" s="443">
        <v>605</v>
      </c>
      <c r="E255" s="444">
        <v>0</v>
      </c>
      <c r="F255" s="256">
        <f t="shared" si="11"/>
        <v>605</v>
      </c>
      <c r="G255" s="448">
        <f t="shared" si="9"/>
        <v>0</v>
      </c>
      <c r="H255" s="259">
        <f t="shared" si="10"/>
        <v>5.3412200935817077E-2</v>
      </c>
      <c r="I255" s="262">
        <f t="shared" si="12"/>
        <v>0</v>
      </c>
    </row>
    <row r="256" spans="2:9" x14ac:dyDescent="0.25">
      <c r="B256" s="107" t="s">
        <v>83</v>
      </c>
      <c r="C256" s="394">
        <v>6</v>
      </c>
      <c r="D256" s="443">
        <v>1187</v>
      </c>
      <c r="E256" s="444">
        <v>58</v>
      </c>
      <c r="F256" s="256">
        <f t="shared" si="11"/>
        <v>1251</v>
      </c>
      <c r="G256" s="448">
        <f t="shared" si="9"/>
        <v>0.10526315789473684</v>
      </c>
      <c r="H256" s="259">
        <f t="shared" si="10"/>
        <v>0.10479385538977665</v>
      </c>
      <c r="I256" s="262">
        <f t="shared" si="12"/>
        <v>0.18709677419354839</v>
      </c>
    </row>
    <row r="257" spans="1:9" x14ac:dyDescent="0.25">
      <c r="B257" s="107" t="s">
        <v>84</v>
      </c>
      <c r="C257" s="394">
        <v>11</v>
      </c>
      <c r="D257" s="443">
        <v>365</v>
      </c>
      <c r="E257" s="444">
        <v>0</v>
      </c>
      <c r="F257" s="256">
        <f t="shared" si="11"/>
        <v>376</v>
      </c>
      <c r="G257" s="448">
        <f t="shared" si="9"/>
        <v>0.19298245614035087</v>
      </c>
      <c r="H257" s="259">
        <f t="shared" si="10"/>
        <v>3.2223889820782205E-2</v>
      </c>
      <c r="I257" s="262">
        <f t="shared" si="12"/>
        <v>0</v>
      </c>
    </row>
    <row r="258" spans="1:9" x14ac:dyDescent="0.25">
      <c r="B258" s="107" t="s">
        <v>85</v>
      </c>
      <c r="C258" s="394">
        <v>0</v>
      </c>
      <c r="D258" s="443">
        <v>387</v>
      </c>
      <c r="E258" s="444">
        <v>16</v>
      </c>
      <c r="F258" s="256">
        <f t="shared" si="11"/>
        <v>403</v>
      </c>
      <c r="G258" s="448">
        <f t="shared" si="9"/>
        <v>0</v>
      </c>
      <c r="H258" s="259">
        <f t="shared" si="10"/>
        <v>3.4166151672993729E-2</v>
      </c>
      <c r="I258" s="262">
        <f t="shared" si="12"/>
        <v>5.1612903225806452E-2</v>
      </c>
    </row>
    <row r="259" spans="1:9" ht="15.75" thickBot="1" x14ac:dyDescent="0.3">
      <c r="B259" s="108" t="s">
        <v>86</v>
      </c>
      <c r="C259" s="395">
        <v>0</v>
      </c>
      <c r="D259" s="445">
        <v>657</v>
      </c>
      <c r="E259" s="446">
        <v>0</v>
      </c>
      <c r="F259" s="450">
        <f t="shared" si="11"/>
        <v>657</v>
      </c>
      <c r="G259" s="449">
        <f t="shared" si="9"/>
        <v>0</v>
      </c>
      <c r="H259" s="263">
        <f t="shared" si="10"/>
        <v>5.8003001677407962E-2</v>
      </c>
      <c r="I259" s="264">
        <f t="shared" si="12"/>
        <v>0</v>
      </c>
    </row>
    <row r="260" spans="1:9" ht="15.75" thickBot="1" x14ac:dyDescent="0.3">
      <c r="B260" s="17" t="s">
        <v>4</v>
      </c>
      <c r="C260" s="327">
        <f>SUM(C242:C259)</f>
        <v>57</v>
      </c>
      <c r="D260" s="327">
        <f>SUM(D242:D259)</f>
        <v>11327</v>
      </c>
      <c r="E260" s="327">
        <f>SUM(E242:E259)</f>
        <v>310</v>
      </c>
      <c r="F260" s="451">
        <f>SUM(F242:F259)</f>
        <v>11694</v>
      </c>
      <c r="G260" s="128">
        <f t="shared" ref="G260:I260" si="13">SUM(G242:G259)</f>
        <v>1</v>
      </c>
      <c r="H260" s="128">
        <f t="shared" si="13"/>
        <v>1</v>
      </c>
      <c r="I260" s="128">
        <f t="shared" si="13"/>
        <v>1</v>
      </c>
    </row>
    <row r="261" spans="1:9" x14ac:dyDescent="0.25">
      <c r="B261" s="268" t="s">
        <v>141</v>
      </c>
    </row>
    <row r="262" spans="1:9" x14ac:dyDescent="0.25">
      <c r="B262" s="268"/>
      <c r="C262" s="266"/>
      <c r="D262" s="165"/>
      <c r="E262" s="267"/>
      <c r="F262" s="267"/>
    </row>
    <row r="263" spans="1:9" x14ac:dyDescent="0.25">
      <c r="B263" s="269"/>
    </row>
    <row r="264" spans="1:9" x14ac:dyDescent="0.25">
      <c r="C264" s="285"/>
      <c r="D264" s="286"/>
      <c r="E264" s="286"/>
      <c r="F264" s="286"/>
      <c r="G264" s="106"/>
    </row>
    <row r="268" spans="1:9" ht="15.75" thickBot="1" x14ac:dyDescent="0.3">
      <c r="C268" s="106"/>
      <c r="E268" s="265"/>
      <c r="F268" s="265"/>
    </row>
    <row r="269" spans="1:9" x14ac:dyDescent="0.25">
      <c r="A269" s="319" t="s">
        <v>152</v>
      </c>
      <c r="B269" s="528" t="s">
        <v>87</v>
      </c>
      <c r="C269" s="529" t="s">
        <v>97</v>
      </c>
      <c r="D269" s="530"/>
      <c r="E269" s="531"/>
      <c r="F269" s="417"/>
    </row>
    <row r="270" spans="1:9" ht="15.75" thickBot="1" x14ac:dyDescent="0.3">
      <c r="B270" s="515"/>
      <c r="C270" s="321" t="s">
        <v>67</v>
      </c>
      <c r="D270" s="321" t="s">
        <v>68</v>
      </c>
      <c r="E270" s="36" t="s">
        <v>20</v>
      </c>
      <c r="F270" s="417"/>
    </row>
    <row r="271" spans="1:9" x14ac:dyDescent="0.25">
      <c r="B271" s="328" t="s">
        <v>86</v>
      </c>
      <c r="C271" s="320">
        <f>+C259</f>
        <v>0</v>
      </c>
      <c r="D271" s="320">
        <f>+D259</f>
        <v>657</v>
      </c>
      <c r="E271" s="320">
        <f>+E259</f>
        <v>0</v>
      </c>
      <c r="F271" s="393"/>
    </row>
    <row r="272" spans="1:9" x14ac:dyDescent="0.25">
      <c r="B272" s="328" t="s">
        <v>85</v>
      </c>
      <c r="C272" s="320">
        <f>+C258</f>
        <v>0</v>
      </c>
      <c r="D272" s="320">
        <f>+D258</f>
        <v>387</v>
      </c>
      <c r="E272" s="320">
        <f>+E258</f>
        <v>16</v>
      </c>
      <c r="F272" s="393"/>
    </row>
    <row r="273" spans="2:6" x14ac:dyDescent="0.25">
      <c r="B273" s="328" t="s">
        <v>84</v>
      </c>
      <c r="C273" s="320">
        <f>+C257</f>
        <v>11</v>
      </c>
      <c r="D273" s="320">
        <f>+D257</f>
        <v>365</v>
      </c>
      <c r="E273" s="320">
        <f>+E257</f>
        <v>0</v>
      </c>
      <c r="F273" s="393"/>
    </row>
    <row r="274" spans="2:6" x14ac:dyDescent="0.25">
      <c r="B274" s="328" t="s">
        <v>83</v>
      </c>
      <c r="C274" s="320">
        <f>+C256</f>
        <v>6</v>
      </c>
      <c r="D274" s="320">
        <f>+D256</f>
        <v>1187</v>
      </c>
      <c r="E274" s="320">
        <f>+E256</f>
        <v>58</v>
      </c>
      <c r="F274" s="393"/>
    </row>
    <row r="275" spans="2:6" x14ac:dyDescent="0.25">
      <c r="B275" s="328" t="s">
        <v>82</v>
      </c>
      <c r="C275" s="320">
        <f>+C255</f>
        <v>0</v>
      </c>
      <c r="D275" s="320">
        <f>+D255</f>
        <v>605</v>
      </c>
      <c r="E275" s="320">
        <f>+E255</f>
        <v>0</v>
      </c>
      <c r="F275" s="393"/>
    </row>
    <row r="276" spans="2:6" x14ac:dyDescent="0.25">
      <c r="B276" s="328" t="s">
        <v>81</v>
      </c>
      <c r="C276" s="320">
        <f>+C254</f>
        <v>0</v>
      </c>
      <c r="D276" s="320">
        <f>+D254</f>
        <v>240</v>
      </c>
      <c r="E276" s="320">
        <f>+E254</f>
        <v>5</v>
      </c>
      <c r="F276" s="393"/>
    </row>
    <row r="277" spans="2:6" x14ac:dyDescent="0.25">
      <c r="B277" s="328" t="s">
        <v>80</v>
      </c>
      <c r="C277" s="320">
        <f>+C253</f>
        <v>0</v>
      </c>
      <c r="D277" s="320">
        <f>+D253</f>
        <v>477</v>
      </c>
      <c r="E277" s="320">
        <f>+E253</f>
        <v>34</v>
      </c>
      <c r="F277" s="393"/>
    </row>
    <row r="278" spans="2:6" x14ac:dyDescent="0.25">
      <c r="B278" s="328" t="s">
        <v>79</v>
      </c>
      <c r="C278" s="320">
        <f>+C252</f>
        <v>0</v>
      </c>
      <c r="D278" s="320">
        <f>+D252</f>
        <v>251</v>
      </c>
      <c r="E278" s="320">
        <f>+E252</f>
        <v>2</v>
      </c>
      <c r="F278" s="393"/>
    </row>
    <row r="279" spans="2:6" x14ac:dyDescent="0.25">
      <c r="B279" s="328" t="s">
        <v>78</v>
      </c>
      <c r="C279" s="320">
        <f>+C251</f>
        <v>18</v>
      </c>
      <c r="D279" s="320">
        <f>+D251</f>
        <v>2254</v>
      </c>
      <c r="E279" s="320">
        <f>+E251</f>
        <v>51</v>
      </c>
      <c r="F279" s="393"/>
    </row>
    <row r="280" spans="2:6" x14ac:dyDescent="0.25">
      <c r="B280" s="328" t="s">
        <v>77</v>
      </c>
      <c r="C280" s="320">
        <f>+C250</f>
        <v>0</v>
      </c>
      <c r="D280" s="320">
        <f>+D250</f>
        <v>262</v>
      </c>
      <c r="E280" s="320">
        <f>+E250</f>
        <v>12</v>
      </c>
      <c r="F280" s="393"/>
    </row>
    <row r="281" spans="2:6" x14ac:dyDescent="0.25">
      <c r="B281" s="328" t="s">
        <v>76</v>
      </c>
      <c r="C281" s="320">
        <f>+C249</f>
        <v>0</v>
      </c>
      <c r="D281" s="320">
        <f>+D249</f>
        <v>663</v>
      </c>
      <c r="E281" s="320">
        <f>+E249</f>
        <v>28</v>
      </c>
      <c r="F281" s="393"/>
    </row>
    <row r="282" spans="2:6" x14ac:dyDescent="0.25">
      <c r="B282" s="328" t="s">
        <v>75</v>
      </c>
      <c r="C282" s="320">
        <f>+C248</f>
        <v>0</v>
      </c>
      <c r="D282" s="320">
        <f>+D248</f>
        <v>474</v>
      </c>
      <c r="E282" s="320">
        <f>+E248</f>
        <v>6</v>
      </c>
      <c r="F282" s="393"/>
    </row>
    <row r="283" spans="2:6" x14ac:dyDescent="0.25">
      <c r="B283" s="328" t="s">
        <v>74</v>
      </c>
      <c r="C283" s="320">
        <f>+C247</f>
        <v>0</v>
      </c>
      <c r="D283" s="320">
        <f>+D247</f>
        <v>545</v>
      </c>
      <c r="E283" s="320">
        <f>+E247</f>
        <v>0</v>
      </c>
      <c r="F283" s="393"/>
    </row>
    <row r="284" spans="2:6" x14ac:dyDescent="0.25">
      <c r="B284" s="328" t="s">
        <v>73</v>
      </c>
      <c r="C284" s="320">
        <f>+C246</f>
        <v>0</v>
      </c>
      <c r="D284" s="320">
        <f>+D246</f>
        <v>897</v>
      </c>
      <c r="E284" s="320">
        <f>+E246</f>
        <v>0</v>
      </c>
      <c r="F284" s="393"/>
    </row>
    <row r="285" spans="2:6" x14ac:dyDescent="0.25">
      <c r="B285" s="328" t="s">
        <v>72</v>
      </c>
      <c r="C285" s="320">
        <f>+C245</f>
        <v>8</v>
      </c>
      <c r="D285" s="320">
        <f>+D245</f>
        <v>1059</v>
      </c>
      <c r="E285" s="320">
        <f>+E245</f>
        <v>57</v>
      </c>
      <c r="F285" s="393"/>
    </row>
    <row r="286" spans="2:6" x14ac:dyDescent="0.25">
      <c r="B286" s="328" t="s">
        <v>71</v>
      </c>
      <c r="C286" s="320">
        <f>+C244</f>
        <v>0</v>
      </c>
      <c r="D286" s="320">
        <f>+D244</f>
        <v>502</v>
      </c>
      <c r="E286" s="320">
        <f>+E244</f>
        <v>38</v>
      </c>
      <c r="F286" s="393"/>
    </row>
    <row r="287" spans="2:6" x14ac:dyDescent="0.25">
      <c r="B287" s="328" t="s">
        <v>70</v>
      </c>
      <c r="C287" s="320">
        <f>+C243</f>
        <v>0</v>
      </c>
      <c r="D287" s="320">
        <f>+D243</f>
        <v>307</v>
      </c>
      <c r="E287" s="320">
        <f>+E243</f>
        <v>0</v>
      </c>
      <c r="F287" s="393"/>
    </row>
    <row r="288" spans="2:6" ht="15.75" thickBot="1" x14ac:dyDescent="0.3">
      <c r="B288" s="421" t="s">
        <v>69</v>
      </c>
      <c r="C288" s="422">
        <f>+C242</f>
        <v>14</v>
      </c>
      <c r="D288" s="422">
        <f>+D242</f>
        <v>195</v>
      </c>
      <c r="E288" s="422">
        <f>+E242</f>
        <v>3</v>
      </c>
      <c r="F288" s="393"/>
    </row>
    <row r="289" spans="2:6" ht="15.75" thickBot="1" x14ac:dyDescent="0.3">
      <c r="B289" s="423" t="s">
        <v>4</v>
      </c>
      <c r="C289" s="424">
        <f>SUM(C271:C288)</f>
        <v>57</v>
      </c>
      <c r="D289" s="456">
        <f t="shared" ref="D289:E289" si="14">SUM(D271:D288)</f>
        <v>11327</v>
      </c>
      <c r="E289" s="425">
        <f t="shared" si="14"/>
        <v>310</v>
      </c>
      <c r="F289" s="396"/>
    </row>
    <row r="293" spans="2:6" x14ac:dyDescent="0.25">
      <c r="B293" s="96"/>
      <c r="C293" s="96"/>
      <c r="D293" s="96"/>
      <c r="E293" s="96"/>
      <c r="F293" s="96"/>
    </row>
    <row r="294" spans="2:6" x14ac:dyDescent="0.25">
      <c r="B294" s="96"/>
      <c r="C294" s="96"/>
      <c r="D294" s="96"/>
      <c r="E294" s="96"/>
      <c r="F294" s="96"/>
    </row>
    <row r="295" spans="2:6" ht="15" customHeight="1" x14ac:dyDescent="0.25">
      <c r="B295" s="526"/>
      <c r="C295" s="527"/>
      <c r="D295" s="527"/>
      <c r="E295" s="527"/>
      <c r="F295" s="402"/>
    </row>
    <row r="296" spans="2:6" x14ac:dyDescent="0.25">
      <c r="B296" s="526"/>
      <c r="C296" s="52"/>
      <c r="D296" s="52"/>
      <c r="E296" s="52"/>
      <c r="F296" s="402"/>
    </row>
    <row r="297" spans="2:6" x14ac:dyDescent="0.25">
      <c r="B297" s="166"/>
      <c r="C297" s="393"/>
      <c r="D297" s="393"/>
      <c r="E297" s="393"/>
      <c r="F297" s="393"/>
    </row>
    <row r="298" spans="2:6" x14ac:dyDescent="0.25">
      <c r="B298" s="166"/>
      <c r="C298" s="393"/>
      <c r="D298" s="393"/>
      <c r="E298" s="393"/>
      <c r="F298" s="393"/>
    </row>
    <row r="299" spans="2:6" x14ac:dyDescent="0.25">
      <c r="B299" s="166"/>
      <c r="C299" s="393"/>
      <c r="D299" s="393"/>
      <c r="E299" s="393"/>
      <c r="F299" s="393"/>
    </row>
    <row r="300" spans="2:6" x14ac:dyDescent="0.25">
      <c r="B300" s="166"/>
      <c r="C300" s="393"/>
      <c r="D300" s="393"/>
      <c r="E300" s="393"/>
      <c r="F300" s="393"/>
    </row>
    <row r="301" spans="2:6" x14ac:dyDescent="0.25">
      <c r="B301" s="166"/>
      <c r="C301" s="393"/>
      <c r="D301" s="393"/>
      <c r="E301" s="393"/>
      <c r="F301" s="393"/>
    </row>
    <row r="302" spans="2:6" x14ac:dyDescent="0.25">
      <c r="B302" s="166"/>
      <c r="C302" s="393"/>
      <c r="D302" s="393"/>
      <c r="E302" s="393"/>
      <c r="F302" s="393"/>
    </row>
    <row r="303" spans="2:6" x14ac:dyDescent="0.25">
      <c r="B303" s="166"/>
      <c r="C303" s="393"/>
      <c r="D303" s="393"/>
      <c r="E303" s="393"/>
      <c r="F303" s="393"/>
    </row>
    <row r="304" spans="2:6" x14ac:dyDescent="0.25">
      <c r="B304" s="166"/>
      <c r="C304" s="393"/>
      <c r="D304" s="393"/>
      <c r="E304" s="393"/>
      <c r="F304" s="393"/>
    </row>
    <row r="305" spans="2:6" x14ac:dyDescent="0.25">
      <c r="B305" s="166"/>
      <c r="C305" s="393"/>
      <c r="D305" s="393"/>
      <c r="E305" s="393"/>
      <c r="F305" s="393"/>
    </row>
    <row r="306" spans="2:6" x14ac:dyDescent="0.25">
      <c r="B306" s="166"/>
      <c r="C306" s="393"/>
      <c r="D306" s="393"/>
      <c r="E306" s="393"/>
      <c r="F306" s="393"/>
    </row>
    <row r="307" spans="2:6" x14ac:dyDescent="0.25">
      <c r="B307" s="166"/>
      <c r="C307" s="393"/>
      <c r="D307" s="393"/>
      <c r="E307" s="393"/>
      <c r="F307" s="393"/>
    </row>
    <row r="308" spans="2:6" x14ac:dyDescent="0.25">
      <c r="B308" s="166"/>
      <c r="C308" s="393"/>
      <c r="D308" s="393"/>
      <c r="E308" s="393"/>
      <c r="F308" s="393"/>
    </row>
    <row r="309" spans="2:6" x14ac:dyDescent="0.25">
      <c r="B309" s="166"/>
      <c r="C309" s="393"/>
      <c r="D309" s="393"/>
      <c r="E309" s="393"/>
      <c r="F309" s="393"/>
    </row>
    <row r="310" spans="2:6" x14ac:dyDescent="0.25">
      <c r="B310" s="166"/>
      <c r="C310" s="393"/>
      <c r="D310" s="393"/>
      <c r="E310" s="393"/>
      <c r="F310" s="393"/>
    </row>
    <row r="311" spans="2:6" x14ac:dyDescent="0.25">
      <c r="B311" s="166"/>
      <c r="C311" s="393"/>
      <c r="D311" s="393"/>
      <c r="E311" s="393"/>
      <c r="F311" s="393"/>
    </row>
    <row r="312" spans="2:6" x14ac:dyDescent="0.25">
      <c r="B312" s="166"/>
      <c r="C312" s="393"/>
      <c r="D312" s="393"/>
      <c r="E312" s="393"/>
      <c r="F312" s="393"/>
    </row>
    <row r="313" spans="2:6" x14ac:dyDescent="0.25">
      <c r="B313" s="166"/>
      <c r="C313" s="393"/>
      <c r="D313" s="393"/>
      <c r="E313" s="393"/>
      <c r="F313" s="393"/>
    </row>
    <row r="314" spans="2:6" x14ac:dyDescent="0.25">
      <c r="B314" s="166"/>
      <c r="C314" s="393"/>
      <c r="D314" s="393"/>
      <c r="E314" s="393"/>
      <c r="F314" s="393"/>
    </row>
    <row r="315" spans="2:6" x14ac:dyDescent="0.25">
      <c r="B315" s="96"/>
      <c r="C315" s="96"/>
      <c r="D315" s="96"/>
      <c r="E315" s="96"/>
      <c r="F315" s="96"/>
    </row>
    <row r="316" spans="2:6" x14ac:dyDescent="0.25">
      <c r="B316" s="96"/>
      <c r="C316" s="96"/>
      <c r="D316" s="96"/>
      <c r="E316" s="96"/>
      <c r="F316" s="96"/>
    </row>
  </sheetData>
  <mergeCells count="22">
    <mergeCell ref="C240:F240"/>
    <mergeCell ref="A4:J6"/>
    <mergeCell ref="B7:I9"/>
    <mergeCell ref="B295:B296"/>
    <mergeCell ref="C295:E295"/>
    <mergeCell ref="B269:B270"/>
    <mergeCell ref="C269:E269"/>
    <mergeCell ref="B222:B223"/>
    <mergeCell ref="C222:C223"/>
    <mergeCell ref="G240:I240"/>
    <mergeCell ref="B96:D96"/>
    <mergeCell ref="B176:B177"/>
    <mergeCell ref="C176:C177"/>
    <mergeCell ref="B240:B241"/>
    <mergeCell ref="B191:B192"/>
    <mergeCell ref="C191:C192"/>
    <mergeCell ref="D108:D110"/>
    <mergeCell ref="B206:B207"/>
    <mergeCell ref="C206:C207"/>
    <mergeCell ref="B153:B154"/>
    <mergeCell ref="B163:B164"/>
    <mergeCell ref="C163:C164"/>
  </mergeCells>
  <pageMargins left="0.7" right="0.7" top="0.75" bottom="0.75" header="0.3" footer="0.3"/>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R30"/>
  <sheetViews>
    <sheetView workbookViewId="0">
      <selection activeCell="H11" sqref="H11"/>
    </sheetView>
  </sheetViews>
  <sheetFormatPr baseColWidth="10" defaultColWidth="19" defaultRowHeight="15" x14ac:dyDescent="0.25"/>
  <cols>
    <col min="5" max="5" width="9.7109375" customWidth="1"/>
    <col min="6" max="6" width="9.5703125" customWidth="1"/>
    <col min="7" max="7" width="10" customWidth="1"/>
    <col min="8" max="8" width="9" customWidth="1"/>
    <col min="9" max="9" width="7.7109375" customWidth="1"/>
    <col min="13" max="13" width="24.7109375" customWidth="1"/>
    <col min="14" max="14" width="11.5703125" customWidth="1"/>
    <col min="15" max="15" width="10.7109375" customWidth="1"/>
    <col min="16" max="16" width="10.85546875" customWidth="1"/>
    <col min="17" max="17" width="9.5703125" customWidth="1"/>
    <col min="18" max="18" width="11.42578125" customWidth="1"/>
  </cols>
  <sheetData>
    <row r="2" spans="3:18" s="427" customFormat="1" x14ac:dyDescent="0.25"/>
    <row r="3" spans="3:18" s="427" customFormat="1" x14ac:dyDescent="0.25"/>
    <row r="4" spans="3:18" s="427" customFormat="1" x14ac:dyDescent="0.25"/>
    <row r="6" spans="3:18" ht="32.25" customHeight="1" x14ac:dyDescent="0.25">
      <c r="C6" s="537" t="s">
        <v>140</v>
      </c>
      <c r="D6" s="537"/>
      <c r="E6" s="537"/>
      <c r="F6" s="537"/>
      <c r="G6" s="537"/>
      <c r="H6" s="537"/>
      <c r="I6" s="537"/>
      <c r="L6" s="537" t="s">
        <v>168</v>
      </c>
      <c r="M6" s="537"/>
      <c r="N6" s="537"/>
      <c r="O6" s="537"/>
      <c r="P6" s="537"/>
      <c r="Q6" s="537"/>
      <c r="R6" s="537"/>
    </row>
    <row r="7" spans="3:18" ht="15.75" thickBot="1" x14ac:dyDescent="0.3"/>
    <row r="8" spans="3:18" ht="15.75" customHeight="1" thickBot="1" x14ac:dyDescent="0.3">
      <c r="C8" s="514" t="s">
        <v>16</v>
      </c>
      <c r="D8" s="516" t="s">
        <v>0</v>
      </c>
      <c r="E8" s="520" t="s">
        <v>129</v>
      </c>
      <c r="F8" s="521"/>
      <c r="G8" s="521"/>
      <c r="H8" s="521"/>
      <c r="I8" s="522"/>
      <c r="L8" s="514" t="s">
        <v>16</v>
      </c>
      <c r="M8" s="516" t="s">
        <v>0</v>
      </c>
      <c r="N8" s="520" t="s">
        <v>232</v>
      </c>
      <c r="O8" s="521"/>
      <c r="P8" s="521"/>
      <c r="Q8" s="521"/>
      <c r="R8" s="522"/>
    </row>
    <row r="9" spans="3:18" ht="45.75" thickBot="1" x14ac:dyDescent="0.3">
      <c r="C9" s="542"/>
      <c r="D9" s="543"/>
      <c r="E9" s="278" t="s">
        <v>130</v>
      </c>
      <c r="F9" s="271" t="s">
        <v>131</v>
      </c>
      <c r="G9" s="314" t="s">
        <v>132</v>
      </c>
      <c r="H9" s="314" t="s">
        <v>133</v>
      </c>
      <c r="I9" s="313" t="s">
        <v>4</v>
      </c>
      <c r="L9" s="542"/>
      <c r="M9" s="543"/>
      <c r="N9" s="278" t="s">
        <v>130</v>
      </c>
      <c r="O9" s="271" t="s">
        <v>131</v>
      </c>
      <c r="P9" s="314" t="s">
        <v>132</v>
      </c>
      <c r="Q9" s="314" t="s">
        <v>133</v>
      </c>
      <c r="R9" s="313" t="s">
        <v>4</v>
      </c>
    </row>
    <row r="10" spans="3:18" ht="30.75" customHeight="1" x14ac:dyDescent="0.25">
      <c r="C10" s="293" t="s">
        <v>17</v>
      </c>
      <c r="D10" s="298" t="s">
        <v>25</v>
      </c>
      <c r="E10" s="304">
        <v>15</v>
      </c>
      <c r="F10" s="305">
        <v>0</v>
      </c>
      <c r="G10" s="305">
        <v>104</v>
      </c>
      <c r="H10" s="305">
        <v>32</v>
      </c>
      <c r="I10" s="306">
        <f>SUM(E10:H10)</f>
        <v>151</v>
      </c>
      <c r="L10" s="293" t="s">
        <v>17</v>
      </c>
      <c r="M10" s="298" t="s">
        <v>25</v>
      </c>
      <c r="N10" s="304">
        <v>149</v>
      </c>
      <c r="O10" s="305">
        <v>57</v>
      </c>
      <c r="P10" s="305"/>
      <c r="Q10" s="305"/>
      <c r="R10" s="306">
        <f>SUM(N10:Q10)</f>
        <v>206</v>
      </c>
    </row>
    <row r="11" spans="3:18" ht="28.5" customHeight="1" x14ac:dyDescent="0.25">
      <c r="C11" s="534" t="s">
        <v>18</v>
      </c>
      <c r="D11" s="299" t="s">
        <v>2</v>
      </c>
      <c r="E11" s="307">
        <v>260</v>
      </c>
      <c r="F11" s="308">
        <v>1885</v>
      </c>
      <c r="G11" s="308">
        <v>13457</v>
      </c>
      <c r="H11" s="308">
        <v>8991</v>
      </c>
      <c r="I11" s="309">
        <f t="shared" ref="I11:I16" si="0">SUM(E11:H11)</f>
        <v>24593</v>
      </c>
      <c r="J11" s="315"/>
      <c r="K11" s="316"/>
      <c r="L11" s="534" t="s">
        <v>18</v>
      </c>
      <c r="M11" s="299" t="s">
        <v>2</v>
      </c>
      <c r="N11" s="307">
        <v>2544</v>
      </c>
      <c r="O11" s="308">
        <v>5049</v>
      </c>
      <c r="P11" s="308"/>
      <c r="Q11" s="308"/>
      <c r="R11" s="309">
        <f t="shared" ref="R11:R16" si="1">SUM(N11:Q11)</f>
        <v>7593</v>
      </c>
    </row>
    <row r="12" spans="3:18" ht="38.25" customHeight="1" x14ac:dyDescent="0.25">
      <c r="C12" s="535"/>
      <c r="D12" s="300" t="s">
        <v>137</v>
      </c>
      <c r="E12" s="307">
        <v>100</v>
      </c>
      <c r="F12" s="308">
        <v>6211</v>
      </c>
      <c r="G12" s="308">
        <v>2539</v>
      </c>
      <c r="H12" s="308">
        <v>21863</v>
      </c>
      <c r="I12" s="309">
        <f t="shared" si="0"/>
        <v>30713</v>
      </c>
      <c r="L12" s="535"/>
      <c r="M12" s="300" t="s">
        <v>137</v>
      </c>
      <c r="N12" s="307">
        <v>11737</v>
      </c>
      <c r="O12" s="308">
        <v>4658</v>
      </c>
      <c r="P12" s="308"/>
      <c r="Q12" s="308"/>
      <c r="R12" s="309">
        <f t="shared" si="1"/>
        <v>16395</v>
      </c>
    </row>
    <row r="13" spans="3:18" x14ac:dyDescent="0.25">
      <c r="C13" s="539"/>
      <c r="D13" s="299" t="s">
        <v>138</v>
      </c>
      <c r="E13" s="307">
        <v>0</v>
      </c>
      <c r="F13" s="308">
        <v>0</v>
      </c>
      <c r="G13" s="308">
        <v>80</v>
      </c>
      <c r="H13" s="308">
        <v>40</v>
      </c>
      <c r="I13" s="309">
        <f t="shared" si="0"/>
        <v>120</v>
      </c>
      <c r="L13" s="539"/>
      <c r="M13" s="299" t="s">
        <v>207</v>
      </c>
      <c r="N13" s="307">
        <v>50</v>
      </c>
      <c r="O13" s="308">
        <v>0</v>
      </c>
      <c r="P13" s="308"/>
      <c r="Q13" s="308"/>
      <c r="R13" s="309">
        <f t="shared" si="1"/>
        <v>50</v>
      </c>
    </row>
    <row r="14" spans="3:18" ht="27" customHeight="1" x14ac:dyDescent="0.25">
      <c r="C14" s="534" t="s">
        <v>20</v>
      </c>
      <c r="D14" s="301" t="s">
        <v>40</v>
      </c>
      <c r="E14" s="281">
        <v>105</v>
      </c>
      <c r="F14" s="282">
        <v>0</v>
      </c>
      <c r="G14" s="282">
        <v>92</v>
      </c>
      <c r="H14" s="282">
        <v>170</v>
      </c>
      <c r="I14" s="309">
        <f t="shared" si="0"/>
        <v>367</v>
      </c>
      <c r="L14" s="534" t="s">
        <v>20</v>
      </c>
      <c r="M14" s="301" t="s">
        <v>40</v>
      </c>
      <c r="N14" s="307">
        <v>108</v>
      </c>
      <c r="O14" s="282">
        <v>97</v>
      </c>
      <c r="P14" s="282"/>
      <c r="Q14" s="282"/>
      <c r="R14" s="309">
        <f>SUM(N14:Q14)</f>
        <v>205</v>
      </c>
    </row>
    <row r="15" spans="3:18" x14ac:dyDescent="0.25">
      <c r="C15" s="535"/>
      <c r="D15" s="299" t="s">
        <v>139</v>
      </c>
      <c r="E15" s="281">
        <v>0</v>
      </c>
      <c r="F15" s="282">
        <v>0</v>
      </c>
      <c r="G15" s="282">
        <v>968</v>
      </c>
      <c r="H15" s="282">
        <v>271</v>
      </c>
      <c r="I15" s="309">
        <f t="shared" si="0"/>
        <v>1239</v>
      </c>
      <c r="L15" s="535"/>
      <c r="M15" s="299" t="s">
        <v>139</v>
      </c>
      <c r="N15" s="307">
        <v>416</v>
      </c>
      <c r="O15" s="282">
        <v>213</v>
      </c>
      <c r="P15" s="282"/>
      <c r="Q15" s="282"/>
      <c r="R15" s="309">
        <f t="shared" si="1"/>
        <v>629</v>
      </c>
    </row>
    <row r="16" spans="3:18" ht="15.75" thickBot="1" x14ac:dyDescent="0.3">
      <c r="C16" s="536"/>
      <c r="D16" s="302" t="s">
        <v>15</v>
      </c>
      <c r="E16" s="310">
        <v>0</v>
      </c>
      <c r="F16" s="311">
        <v>0</v>
      </c>
      <c r="G16" s="311">
        <v>0</v>
      </c>
      <c r="H16" s="311"/>
      <c r="I16" s="312">
        <f t="shared" si="0"/>
        <v>0</v>
      </c>
      <c r="L16" s="536"/>
      <c r="M16" s="302" t="s">
        <v>15</v>
      </c>
      <c r="N16" s="310">
        <v>0</v>
      </c>
      <c r="O16" s="311">
        <v>0</v>
      </c>
      <c r="P16" s="311"/>
      <c r="Q16" s="311"/>
      <c r="R16" s="312">
        <f t="shared" si="1"/>
        <v>0</v>
      </c>
    </row>
    <row r="17" spans="3:18" ht="15.75" thickBot="1" x14ac:dyDescent="0.3">
      <c r="C17" s="287" t="s">
        <v>4</v>
      </c>
      <c r="D17" s="277"/>
      <c r="E17" s="289">
        <f>SUM(E10:E16)</f>
        <v>480</v>
      </c>
      <c r="F17" s="290">
        <f t="shared" ref="F17:H17" si="2">SUM(F10:F16)</f>
        <v>8096</v>
      </c>
      <c r="G17" s="290">
        <f t="shared" si="2"/>
        <v>17240</v>
      </c>
      <c r="H17" s="290">
        <f t="shared" si="2"/>
        <v>31367</v>
      </c>
      <c r="I17" s="291">
        <f>SUM(I10:I16)</f>
        <v>57183</v>
      </c>
      <c r="L17" s="287" t="s">
        <v>4</v>
      </c>
      <c r="M17" s="277"/>
      <c r="N17" s="289">
        <f>SUM(N10:N16)</f>
        <v>15004</v>
      </c>
      <c r="O17" s="290">
        <f t="shared" ref="O17:Q17" si="3">SUM(O10:O16)</f>
        <v>10074</v>
      </c>
      <c r="P17" s="290">
        <f t="shared" si="3"/>
        <v>0</v>
      </c>
      <c r="Q17" s="290">
        <f t="shared" si="3"/>
        <v>0</v>
      </c>
      <c r="R17" s="291">
        <f>SUM(R10:R16)</f>
        <v>25078</v>
      </c>
    </row>
    <row r="19" spans="3:18" ht="28.5" customHeight="1" x14ac:dyDescent="0.25">
      <c r="C19" s="537" t="s">
        <v>136</v>
      </c>
      <c r="D19" s="537"/>
      <c r="E19" s="537"/>
      <c r="F19" s="537"/>
      <c r="G19" s="537"/>
      <c r="H19" s="537"/>
      <c r="I19" s="537"/>
    </row>
    <row r="20" spans="3:18" ht="15.75" thickBot="1" x14ac:dyDescent="0.3"/>
    <row r="21" spans="3:18" ht="15.75" customHeight="1" thickBot="1" x14ac:dyDescent="0.3">
      <c r="C21" s="514" t="s">
        <v>16</v>
      </c>
      <c r="D21" s="516" t="s">
        <v>0</v>
      </c>
      <c r="E21" s="520" t="s">
        <v>129</v>
      </c>
      <c r="F21" s="521"/>
      <c r="G21" s="521"/>
      <c r="H21" s="521"/>
      <c r="I21" s="522"/>
    </row>
    <row r="22" spans="3:18" ht="19.5" customHeight="1" thickBot="1" x14ac:dyDescent="0.3">
      <c r="C22" s="542"/>
      <c r="D22" s="543"/>
      <c r="E22" s="278" t="s">
        <v>130</v>
      </c>
      <c r="F22" s="271" t="s">
        <v>131</v>
      </c>
      <c r="G22" s="275" t="s">
        <v>132</v>
      </c>
      <c r="H22" s="275" t="s">
        <v>133</v>
      </c>
      <c r="I22" s="276" t="s">
        <v>4</v>
      </c>
    </row>
    <row r="23" spans="3:18" ht="15.75" customHeight="1" x14ac:dyDescent="0.25">
      <c r="C23" s="293" t="s">
        <v>17</v>
      </c>
      <c r="D23" s="294" t="s">
        <v>25</v>
      </c>
      <c r="E23" s="279">
        <v>1</v>
      </c>
      <c r="F23" s="279">
        <v>0</v>
      </c>
      <c r="G23" s="279">
        <v>6</v>
      </c>
      <c r="H23" s="279">
        <v>2</v>
      </c>
      <c r="I23" s="280">
        <f>SUM(E23:H23)</f>
        <v>9</v>
      </c>
      <c r="L23" s="537" t="s">
        <v>169</v>
      </c>
      <c r="M23" s="537"/>
      <c r="N23" s="537"/>
      <c r="O23" s="537"/>
      <c r="P23" s="537"/>
      <c r="Q23" s="537"/>
      <c r="R23" s="537"/>
    </row>
    <row r="24" spans="3:18" ht="15.75" thickBot="1" x14ac:dyDescent="0.3">
      <c r="C24" s="540" t="s">
        <v>18</v>
      </c>
      <c r="D24" s="288" t="s">
        <v>2</v>
      </c>
      <c r="E24" s="292">
        <v>2</v>
      </c>
      <c r="F24" s="292">
        <v>8</v>
      </c>
      <c r="G24" s="292">
        <v>33</v>
      </c>
      <c r="H24" s="292">
        <v>31</v>
      </c>
      <c r="I24" s="295">
        <f t="shared" ref="I24:I29" si="4">SUM(E24:H24)</f>
        <v>74</v>
      </c>
      <c r="L24" s="538"/>
      <c r="M24" s="538"/>
      <c r="N24" s="538"/>
      <c r="O24" s="538"/>
      <c r="P24" s="538"/>
      <c r="Q24" s="538"/>
      <c r="R24" s="538"/>
    </row>
    <row r="25" spans="3:18" ht="48" thickBot="1" x14ac:dyDescent="0.3">
      <c r="C25" s="540"/>
      <c r="D25" s="297" t="s">
        <v>137</v>
      </c>
      <c r="E25" s="292">
        <v>1</v>
      </c>
      <c r="F25" s="292">
        <v>8</v>
      </c>
      <c r="G25" s="292">
        <v>8</v>
      </c>
      <c r="H25" s="292">
        <v>15</v>
      </c>
      <c r="I25" s="295">
        <f t="shared" si="4"/>
        <v>32</v>
      </c>
      <c r="L25" s="514" t="s">
        <v>16</v>
      </c>
      <c r="M25" s="516" t="s">
        <v>0</v>
      </c>
      <c r="N25" s="520" t="s">
        <v>129</v>
      </c>
      <c r="O25" s="521"/>
      <c r="P25" s="521"/>
      <c r="Q25" s="521"/>
      <c r="R25" s="522"/>
    </row>
    <row r="26" spans="3:18" ht="30.75" thickBot="1" x14ac:dyDescent="0.3">
      <c r="C26" s="540"/>
      <c r="D26" s="288" t="s">
        <v>138</v>
      </c>
      <c r="E26" s="292">
        <v>0</v>
      </c>
      <c r="F26" s="292">
        <v>0</v>
      </c>
      <c r="G26" s="292">
        <v>1</v>
      </c>
      <c r="H26" s="292">
        <v>1</v>
      </c>
      <c r="I26" s="295">
        <f t="shared" si="4"/>
        <v>2</v>
      </c>
      <c r="L26" s="515"/>
      <c r="M26" s="533"/>
      <c r="N26" s="278" t="s">
        <v>130</v>
      </c>
      <c r="O26" s="271" t="s">
        <v>131</v>
      </c>
      <c r="P26" s="275" t="s">
        <v>132</v>
      </c>
      <c r="Q26" s="275" t="s">
        <v>133</v>
      </c>
      <c r="R26" s="276" t="s">
        <v>4</v>
      </c>
    </row>
    <row r="27" spans="3:18" ht="15.75" thickBot="1" x14ac:dyDescent="0.3">
      <c r="C27" s="540" t="s">
        <v>20</v>
      </c>
      <c r="D27" s="288" t="s">
        <v>40</v>
      </c>
      <c r="E27" s="282">
        <v>1</v>
      </c>
      <c r="F27" s="282">
        <v>0</v>
      </c>
      <c r="G27" s="308">
        <v>2</v>
      </c>
      <c r="H27" s="282">
        <v>3</v>
      </c>
      <c r="I27" s="295">
        <f t="shared" si="4"/>
        <v>6</v>
      </c>
      <c r="L27" s="22" t="s">
        <v>17</v>
      </c>
      <c r="M27" s="346" t="s">
        <v>25</v>
      </c>
      <c r="N27" s="347">
        <v>35</v>
      </c>
      <c r="O27" s="348">
        <v>275</v>
      </c>
      <c r="P27" s="348"/>
      <c r="Q27" s="348"/>
      <c r="R27" s="418">
        <f>SUM(N27:Q27)</f>
        <v>310</v>
      </c>
    </row>
    <row r="28" spans="3:18" ht="48" thickBot="1" x14ac:dyDescent="0.3">
      <c r="C28" s="540"/>
      <c r="D28" s="288" t="s">
        <v>139</v>
      </c>
      <c r="E28" s="282">
        <v>0</v>
      </c>
      <c r="F28" s="282">
        <v>0</v>
      </c>
      <c r="G28" s="308">
        <v>10</v>
      </c>
      <c r="H28" s="282">
        <v>6</v>
      </c>
      <c r="I28" s="295">
        <f t="shared" si="4"/>
        <v>16</v>
      </c>
      <c r="L28" s="22" t="s">
        <v>18</v>
      </c>
      <c r="M28" s="346" t="s">
        <v>26</v>
      </c>
      <c r="N28" s="281">
        <v>6535</v>
      </c>
      <c r="O28" s="282">
        <v>17595</v>
      </c>
      <c r="P28" s="282"/>
      <c r="Q28" s="282"/>
      <c r="R28" s="419">
        <f>SUM(N28:Q28)</f>
        <v>24130</v>
      </c>
    </row>
    <row r="29" spans="3:18" ht="30.75" thickBot="1" x14ac:dyDescent="0.3">
      <c r="C29" s="541"/>
      <c r="D29" s="296" t="s">
        <v>15</v>
      </c>
      <c r="E29" s="283">
        <v>0</v>
      </c>
      <c r="F29" s="283">
        <v>0</v>
      </c>
      <c r="G29" s="283">
        <v>0</v>
      </c>
      <c r="H29" s="283">
        <v>0</v>
      </c>
      <c r="I29" s="303">
        <f t="shared" si="4"/>
        <v>0</v>
      </c>
      <c r="L29" s="19" t="s">
        <v>20</v>
      </c>
      <c r="M29" s="346" t="s">
        <v>27</v>
      </c>
      <c r="N29" s="349">
        <v>223</v>
      </c>
      <c r="O29" s="350">
        <v>300</v>
      </c>
      <c r="P29" s="350"/>
      <c r="Q29" s="350"/>
      <c r="R29" s="420">
        <f>SUM(N29:Q29)</f>
        <v>523</v>
      </c>
    </row>
    <row r="30" spans="3:18" ht="15.75" thickBot="1" x14ac:dyDescent="0.3">
      <c r="C30" s="287" t="s">
        <v>4</v>
      </c>
      <c r="D30" s="277"/>
      <c r="E30" s="289">
        <f>SUM(E23:E29)</f>
        <v>5</v>
      </c>
      <c r="F30" s="290">
        <f t="shared" ref="F30:I30" si="5">SUM(F23:F29)</f>
        <v>16</v>
      </c>
      <c r="G30" s="290">
        <f t="shared" si="5"/>
        <v>60</v>
      </c>
      <c r="H30" s="290">
        <f t="shared" si="5"/>
        <v>58</v>
      </c>
      <c r="I30" s="291">
        <f t="shared" si="5"/>
        <v>139</v>
      </c>
      <c r="L30" s="323" t="s">
        <v>4</v>
      </c>
      <c r="M30" s="277"/>
      <c r="N30" s="351">
        <f>SUM(N27:N29)</f>
        <v>6793</v>
      </c>
      <c r="O30" s="352">
        <f t="shared" ref="O30:R30" si="6">SUM(O27:O29)</f>
        <v>18170</v>
      </c>
      <c r="P30" s="352">
        <f t="shared" si="6"/>
        <v>0</v>
      </c>
      <c r="Q30" s="352">
        <f t="shared" si="6"/>
        <v>0</v>
      </c>
      <c r="R30" s="353">
        <f t="shared" si="6"/>
        <v>24963</v>
      </c>
    </row>
  </sheetData>
  <mergeCells count="22">
    <mergeCell ref="L6:R6"/>
    <mergeCell ref="L8:L9"/>
    <mergeCell ref="M8:M9"/>
    <mergeCell ref="N8:R8"/>
    <mergeCell ref="L11:L13"/>
    <mergeCell ref="C14:C16"/>
    <mergeCell ref="C11:C13"/>
    <mergeCell ref="C6:I6"/>
    <mergeCell ref="C27:C29"/>
    <mergeCell ref="C24:C26"/>
    <mergeCell ref="C8:C9"/>
    <mergeCell ref="D8:D9"/>
    <mergeCell ref="C19:I19"/>
    <mergeCell ref="C21:C22"/>
    <mergeCell ref="D21:D22"/>
    <mergeCell ref="E21:I21"/>
    <mergeCell ref="L25:L26"/>
    <mergeCell ref="M25:M26"/>
    <mergeCell ref="N25:R25"/>
    <mergeCell ref="E8:I8"/>
    <mergeCell ref="L14:L16"/>
    <mergeCell ref="L23:R24"/>
  </mergeCells>
  <pageMargins left="0.7" right="0.7" top="0.75" bottom="0.75" header="0.3" footer="0.3"/>
  <pageSetup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4:U45"/>
  <sheetViews>
    <sheetView topLeftCell="B1" zoomScale="110" zoomScaleNormal="110" workbookViewId="0">
      <selection activeCell="N9" sqref="N9"/>
    </sheetView>
  </sheetViews>
  <sheetFormatPr baseColWidth="10" defaultRowHeight="15" x14ac:dyDescent="0.25"/>
  <cols>
    <col min="3" max="3" width="12.85546875" customWidth="1"/>
    <col min="4" max="4" width="9.85546875" customWidth="1"/>
    <col min="5" max="5" width="9.5703125" customWidth="1"/>
    <col min="6" max="7" width="9.7109375" customWidth="1"/>
    <col min="8" max="8" width="9.85546875" customWidth="1"/>
    <col min="9" max="9" width="10.140625" customWidth="1"/>
    <col min="10" max="10" width="9.28515625" customWidth="1"/>
    <col min="11" max="11" width="9" customWidth="1"/>
    <col min="12" max="12" width="14.28515625" customWidth="1"/>
  </cols>
  <sheetData>
    <row r="4" spans="3:21" ht="15.75" x14ac:dyDescent="0.25">
      <c r="C4" s="547" t="s">
        <v>49</v>
      </c>
      <c r="D4" s="547"/>
      <c r="E4" s="547"/>
      <c r="F4" s="547"/>
      <c r="G4" s="547"/>
      <c r="H4" s="547"/>
      <c r="I4" s="547"/>
      <c r="J4" s="547"/>
      <c r="K4" s="547"/>
    </row>
    <row r="5" spans="3:21" ht="18.75" x14ac:dyDescent="0.25">
      <c r="C5" s="545" t="s">
        <v>28</v>
      </c>
      <c r="D5" s="545"/>
      <c r="E5" s="545"/>
      <c r="F5" s="545"/>
      <c r="G5" s="545"/>
      <c r="H5" s="545"/>
      <c r="I5" s="545"/>
      <c r="J5" s="545"/>
      <c r="K5" s="545"/>
    </row>
    <row r="6" spans="3:21" ht="15.75" thickBot="1" x14ac:dyDescent="0.3">
      <c r="C6" s="546" t="s">
        <v>195</v>
      </c>
      <c r="D6" s="546"/>
      <c r="E6" s="546"/>
      <c r="F6" s="546"/>
      <c r="G6" s="546"/>
      <c r="H6" s="546"/>
      <c r="I6" s="546"/>
      <c r="J6" s="546"/>
      <c r="K6" s="546"/>
    </row>
    <row r="7" spans="3:21" ht="15" customHeight="1" thickBot="1" x14ac:dyDescent="0.3">
      <c r="C7" s="548" t="s">
        <v>48</v>
      </c>
      <c r="D7" s="557" t="s">
        <v>47</v>
      </c>
      <c r="E7" s="558"/>
      <c r="F7" s="558"/>
      <c r="G7" s="558"/>
      <c r="H7" s="558"/>
      <c r="I7" s="559"/>
      <c r="J7" s="551" t="s">
        <v>46</v>
      </c>
      <c r="K7" s="552"/>
      <c r="L7" s="544"/>
      <c r="N7" s="98"/>
      <c r="O7" s="98"/>
      <c r="P7" s="98"/>
      <c r="Q7" s="98"/>
      <c r="R7" s="99"/>
      <c r="S7" s="98"/>
      <c r="T7" s="98"/>
      <c r="U7" s="98"/>
    </row>
    <row r="8" spans="3:21" ht="15" customHeight="1" x14ac:dyDescent="0.25">
      <c r="C8" s="549"/>
      <c r="D8" s="560" t="s">
        <v>20</v>
      </c>
      <c r="E8" s="561"/>
      <c r="F8" s="564" t="s">
        <v>18</v>
      </c>
      <c r="G8" s="565"/>
      <c r="H8" s="566" t="s">
        <v>29</v>
      </c>
      <c r="I8" s="567"/>
      <c r="J8" s="553"/>
      <c r="K8" s="554"/>
      <c r="L8" s="544"/>
      <c r="N8" s="99"/>
      <c r="O8" s="99"/>
      <c r="P8" s="99"/>
      <c r="Q8" s="99"/>
      <c r="R8" s="99"/>
      <c r="S8" s="99"/>
      <c r="T8" s="99"/>
      <c r="U8" s="99"/>
    </row>
    <row r="9" spans="3:21" ht="15.75" thickBot="1" x14ac:dyDescent="0.3">
      <c r="C9" s="549"/>
      <c r="D9" s="562"/>
      <c r="E9" s="563"/>
      <c r="F9" s="570" t="s">
        <v>2</v>
      </c>
      <c r="G9" s="571"/>
      <c r="H9" s="568"/>
      <c r="I9" s="569"/>
      <c r="J9" s="555"/>
      <c r="K9" s="556"/>
      <c r="L9" s="544"/>
      <c r="N9" s="99"/>
      <c r="O9" s="99"/>
      <c r="P9" s="99"/>
      <c r="Q9" s="99"/>
      <c r="R9" s="99"/>
      <c r="S9" s="99"/>
      <c r="T9" s="99"/>
      <c r="U9" s="99"/>
    </row>
    <row r="10" spans="3:21" ht="15.75" thickBot="1" x14ac:dyDescent="0.3">
      <c r="C10" s="550"/>
      <c r="D10" s="25" t="s">
        <v>30</v>
      </c>
      <c r="E10" s="25" t="s">
        <v>31</v>
      </c>
      <c r="F10" s="26" t="s">
        <v>30</v>
      </c>
      <c r="G10" s="27" t="s">
        <v>31</v>
      </c>
      <c r="H10" s="28" t="s">
        <v>30</v>
      </c>
      <c r="I10" s="28" t="s">
        <v>31</v>
      </c>
      <c r="J10" s="29" t="s">
        <v>30</v>
      </c>
      <c r="K10" s="29" t="s">
        <v>31</v>
      </c>
      <c r="N10" s="99"/>
      <c r="O10" s="99"/>
      <c r="P10" s="99"/>
      <c r="Q10" s="99"/>
      <c r="R10" s="99"/>
      <c r="S10" s="99"/>
      <c r="T10" s="99"/>
      <c r="U10" s="99"/>
    </row>
    <row r="11" spans="3:21" ht="15.75" thickBot="1" x14ac:dyDescent="0.3">
      <c r="C11" s="101" t="s">
        <v>9</v>
      </c>
      <c r="D11" s="30"/>
      <c r="E11" s="30"/>
      <c r="F11" s="130"/>
      <c r="G11" s="131"/>
      <c r="H11" s="135"/>
      <c r="I11" s="135"/>
      <c r="J11" s="29">
        <f>+D11+F11+H11</f>
        <v>0</v>
      </c>
      <c r="K11" s="29">
        <f>+E11+G11+I11</f>
        <v>0</v>
      </c>
      <c r="N11" s="99"/>
      <c r="O11" s="99"/>
      <c r="P11" s="99"/>
      <c r="Q11" s="99"/>
      <c r="R11" s="99"/>
      <c r="S11" s="99"/>
      <c r="T11" s="99"/>
      <c r="U11" s="99"/>
    </row>
    <row r="12" spans="3:21" ht="36.75" thickBot="1" x14ac:dyDescent="0.3">
      <c r="C12" s="101" t="s">
        <v>163</v>
      </c>
      <c r="D12" s="30"/>
      <c r="E12" s="30"/>
      <c r="F12" s="130">
        <v>1</v>
      </c>
      <c r="G12" s="131">
        <v>140</v>
      </c>
      <c r="H12" s="135">
        <v>3</v>
      </c>
      <c r="I12" s="135">
        <f>238+500+400</f>
        <v>1138</v>
      </c>
      <c r="J12" s="29">
        <f t="shared" ref="J12:J35" si="0">+D12+F12+H12</f>
        <v>4</v>
      </c>
      <c r="K12" s="29">
        <f t="shared" ref="K12:K35" si="1">+E12+G12+I12</f>
        <v>1278</v>
      </c>
      <c r="N12" s="99"/>
      <c r="O12" s="99"/>
      <c r="P12" s="99"/>
      <c r="Q12" s="99"/>
      <c r="R12" s="99"/>
      <c r="S12" s="99"/>
      <c r="T12" s="99"/>
      <c r="U12" s="99"/>
    </row>
    <row r="13" spans="3:21" ht="45" customHeight="1" thickBot="1" x14ac:dyDescent="0.3">
      <c r="C13" s="101" t="s">
        <v>32</v>
      </c>
      <c r="D13" s="30">
        <v>1</v>
      </c>
      <c r="E13" s="30">
        <v>34</v>
      </c>
      <c r="F13" s="132">
        <v>8</v>
      </c>
      <c r="G13" s="133">
        <f>290+1149</f>
        <v>1439</v>
      </c>
      <c r="H13" s="135">
        <v>6</v>
      </c>
      <c r="I13" s="135">
        <v>3686</v>
      </c>
      <c r="J13" s="29">
        <f t="shared" si="0"/>
        <v>15</v>
      </c>
      <c r="K13" s="29">
        <f t="shared" si="1"/>
        <v>5159</v>
      </c>
      <c r="N13" s="99"/>
      <c r="O13" s="99"/>
      <c r="P13" s="99"/>
      <c r="Q13" s="99"/>
      <c r="R13" s="99"/>
      <c r="S13" s="99"/>
      <c r="T13" s="99"/>
      <c r="U13" s="99"/>
    </row>
    <row r="14" spans="3:21" ht="24.75" thickBot="1" x14ac:dyDescent="0.3">
      <c r="C14" s="102" t="s">
        <v>164</v>
      </c>
      <c r="D14" s="31">
        <v>2</v>
      </c>
      <c r="E14" s="31">
        <v>97</v>
      </c>
      <c r="F14" s="132">
        <v>1</v>
      </c>
      <c r="G14" s="133">
        <v>170</v>
      </c>
      <c r="H14" s="136"/>
      <c r="I14" s="136"/>
      <c r="J14" s="29">
        <f t="shared" si="0"/>
        <v>3</v>
      </c>
      <c r="K14" s="29">
        <f t="shared" si="1"/>
        <v>267</v>
      </c>
      <c r="N14" s="99"/>
      <c r="O14" s="99"/>
      <c r="P14" s="100"/>
      <c r="Q14" s="100"/>
      <c r="R14" s="99"/>
      <c r="S14" s="99"/>
      <c r="T14" s="99"/>
      <c r="U14" s="99"/>
    </row>
    <row r="15" spans="3:21" ht="24.75" thickBot="1" x14ac:dyDescent="0.3">
      <c r="C15" s="102" t="s">
        <v>259</v>
      </c>
      <c r="D15" s="31"/>
      <c r="E15" s="31"/>
      <c r="F15" s="132">
        <v>1</v>
      </c>
      <c r="G15" s="133">
        <v>90</v>
      </c>
      <c r="H15" s="136"/>
      <c r="I15" s="136"/>
      <c r="J15" s="29">
        <f t="shared" si="0"/>
        <v>1</v>
      </c>
      <c r="K15" s="29">
        <f t="shared" si="1"/>
        <v>90</v>
      </c>
      <c r="N15" s="99"/>
      <c r="O15" s="99"/>
      <c r="P15" s="99"/>
      <c r="Q15" s="99"/>
      <c r="R15" s="99"/>
      <c r="S15" s="99"/>
      <c r="T15" s="99"/>
      <c r="U15" s="99"/>
    </row>
    <row r="16" spans="3:21" ht="36.75" customHeight="1" thickBot="1" x14ac:dyDescent="0.3">
      <c r="C16" s="355" t="s">
        <v>254</v>
      </c>
      <c r="D16" s="31">
        <v>1</v>
      </c>
      <c r="E16" s="31">
        <v>41</v>
      </c>
      <c r="F16" s="132"/>
      <c r="G16" s="133"/>
      <c r="H16" s="136"/>
      <c r="I16" s="136"/>
      <c r="J16" s="29">
        <f t="shared" si="0"/>
        <v>1</v>
      </c>
      <c r="K16" s="29">
        <f t="shared" si="1"/>
        <v>41</v>
      </c>
      <c r="N16" s="99"/>
      <c r="O16" s="509"/>
      <c r="P16" s="99"/>
      <c r="Q16" s="99"/>
      <c r="R16" s="99"/>
      <c r="S16" s="99"/>
      <c r="T16" s="99"/>
      <c r="U16" s="99"/>
    </row>
    <row r="17" spans="3:21" ht="39.75" customHeight="1" thickBot="1" x14ac:dyDescent="0.3">
      <c r="C17" s="355" t="s">
        <v>253</v>
      </c>
      <c r="D17" s="415">
        <v>1</v>
      </c>
      <c r="E17" s="362">
        <v>38</v>
      </c>
      <c r="F17" s="132"/>
      <c r="G17" s="133"/>
      <c r="H17" s="136"/>
      <c r="I17" s="136"/>
      <c r="J17" s="29">
        <f t="shared" si="0"/>
        <v>1</v>
      </c>
      <c r="K17" s="29">
        <f t="shared" si="1"/>
        <v>38</v>
      </c>
      <c r="N17" s="99"/>
      <c r="O17" s="99"/>
      <c r="P17" s="99"/>
      <c r="Q17" s="99"/>
      <c r="R17" s="99"/>
      <c r="S17" s="99"/>
      <c r="T17" s="99"/>
      <c r="U17" s="99"/>
    </row>
    <row r="18" spans="3:21" ht="39.75" customHeight="1" thickBot="1" x14ac:dyDescent="0.3">
      <c r="C18" s="102" t="s">
        <v>266</v>
      </c>
      <c r="D18" s="31"/>
      <c r="E18" s="31"/>
      <c r="F18" s="132">
        <v>1</v>
      </c>
      <c r="G18" s="133">
        <v>700</v>
      </c>
      <c r="H18" s="136"/>
      <c r="I18" s="136"/>
      <c r="J18" s="29">
        <f t="shared" si="0"/>
        <v>1</v>
      </c>
      <c r="K18" s="29">
        <f t="shared" si="1"/>
        <v>700</v>
      </c>
      <c r="N18" s="99"/>
      <c r="O18" s="99"/>
      <c r="P18" s="99"/>
      <c r="Q18" s="99"/>
      <c r="R18" s="99"/>
      <c r="S18" s="99"/>
      <c r="T18" s="99"/>
      <c r="U18" s="99"/>
    </row>
    <row r="19" spans="3:21" ht="24.75" thickBot="1" x14ac:dyDescent="0.3">
      <c r="C19" s="124" t="s">
        <v>262</v>
      </c>
      <c r="D19" s="31"/>
      <c r="E19" s="31"/>
      <c r="F19" s="132">
        <v>1</v>
      </c>
      <c r="G19" s="133">
        <v>120</v>
      </c>
      <c r="H19" s="136"/>
      <c r="I19" s="136"/>
      <c r="J19" s="29">
        <f t="shared" si="0"/>
        <v>1</v>
      </c>
      <c r="K19" s="29">
        <f t="shared" si="1"/>
        <v>120</v>
      </c>
      <c r="N19" s="99"/>
      <c r="O19" s="99"/>
      <c r="P19" s="99"/>
      <c r="Q19" s="99"/>
      <c r="R19" s="99"/>
      <c r="S19" s="99"/>
      <c r="T19" s="99"/>
      <c r="U19" s="99"/>
    </row>
    <row r="20" spans="3:21" ht="24.75" thickBot="1" x14ac:dyDescent="0.3">
      <c r="C20" s="389" t="s">
        <v>154</v>
      </c>
      <c r="D20" s="397"/>
      <c r="E20" s="397"/>
      <c r="F20" s="134">
        <v>1</v>
      </c>
      <c r="G20" s="398">
        <v>130</v>
      </c>
      <c r="H20" s="390"/>
      <c r="I20" s="399"/>
      <c r="J20" s="29">
        <f t="shared" si="0"/>
        <v>1</v>
      </c>
      <c r="K20" s="29">
        <f t="shared" si="1"/>
        <v>130</v>
      </c>
      <c r="M20" s="507"/>
      <c r="N20" s="99"/>
      <c r="O20" s="99"/>
      <c r="P20" s="99"/>
      <c r="Q20" s="99"/>
      <c r="R20" s="99"/>
      <c r="S20" s="99"/>
      <c r="T20" s="99"/>
      <c r="U20" s="99"/>
    </row>
    <row r="21" spans="3:21" ht="36.75" thickBot="1" x14ac:dyDescent="0.3">
      <c r="C21" s="103" t="s">
        <v>165</v>
      </c>
      <c r="D21" s="364"/>
      <c r="E21" s="362"/>
      <c r="F21" s="400">
        <v>1</v>
      </c>
      <c r="G21" s="363">
        <v>530</v>
      </c>
      <c r="H21" s="137"/>
      <c r="I21" s="137"/>
      <c r="J21" s="29">
        <f t="shared" si="0"/>
        <v>1</v>
      </c>
      <c r="K21" s="29">
        <f t="shared" si="1"/>
        <v>530</v>
      </c>
      <c r="N21" s="99"/>
      <c r="O21" s="99"/>
      <c r="P21" s="99"/>
      <c r="Q21" s="99"/>
      <c r="R21" s="99"/>
      <c r="S21" s="99"/>
      <c r="T21" s="99"/>
      <c r="U21" s="99"/>
    </row>
    <row r="22" spans="3:21" ht="34.5" customHeight="1" thickBot="1" x14ac:dyDescent="0.3">
      <c r="C22" s="103" t="s">
        <v>155</v>
      </c>
      <c r="D22" s="364">
        <v>1</v>
      </c>
      <c r="E22" s="362">
        <v>50</v>
      </c>
      <c r="F22" s="363">
        <v>1</v>
      </c>
      <c r="G22" s="363">
        <v>170</v>
      </c>
      <c r="H22" s="137"/>
      <c r="I22" s="137"/>
      <c r="J22" s="29">
        <f t="shared" si="0"/>
        <v>2</v>
      </c>
      <c r="K22" s="29">
        <f t="shared" si="1"/>
        <v>220</v>
      </c>
      <c r="M22" s="508"/>
      <c r="N22" s="99"/>
      <c r="O22" s="99"/>
      <c r="P22" s="99"/>
      <c r="Q22" s="99"/>
      <c r="R22" s="99"/>
      <c r="S22" s="99"/>
      <c r="T22" s="99"/>
      <c r="U22" s="99"/>
    </row>
    <row r="23" spans="3:21" ht="37.5" thickBot="1" x14ac:dyDescent="0.3">
      <c r="C23" s="401" t="s">
        <v>299</v>
      </c>
      <c r="D23" s="30"/>
      <c r="E23" s="397"/>
      <c r="F23" s="134">
        <v>1</v>
      </c>
      <c r="G23" s="131">
        <v>200</v>
      </c>
      <c r="H23" s="135"/>
      <c r="I23" s="135"/>
      <c r="J23" s="29">
        <f t="shared" si="0"/>
        <v>1</v>
      </c>
      <c r="K23" s="29">
        <f t="shared" si="1"/>
        <v>200</v>
      </c>
      <c r="N23" s="99"/>
      <c r="O23" s="99"/>
      <c r="P23" s="99"/>
      <c r="Q23" s="99"/>
      <c r="R23" s="99"/>
      <c r="S23" s="99"/>
      <c r="T23" s="99"/>
      <c r="U23" s="99"/>
    </row>
    <row r="24" spans="3:21" s="427" customFormat="1" ht="61.5" thickBot="1" x14ac:dyDescent="0.3">
      <c r="C24" s="401" t="s">
        <v>276</v>
      </c>
      <c r="D24" s="416"/>
      <c r="E24" s="362"/>
      <c r="F24" s="363">
        <v>1</v>
      </c>
      <c r="G24" s="131">
        <v>200</v>
      </c>
      <c r="H24" s="135"/>
      <c r="I24" s="135"/>
      <c r="J24" s="29">
        <f t="shared" ref="J24" si="2">+D24+F24+H24</f>
        <v>1</v>
      </c>
      <c r="K24" s="29">
        <f t="shared" ref="K24" si="3">+E24+G24+I24</f>
        <v>200</v>
      </c>
      <c r="N24" s="99"/>
      <c r="O24" s="99"/>
      <c r="P24" s="99"/>
      <c r="Q24" s="99"/>
      <c r="R24" s="99"/>
      <c r="S24" s="99"/>
      <c r="T24" s="99"/>
      <c r="U24" s="99"/>
    </row>
    <row r="25" spans="3:21" ht="37.5" thickBot="1" x14ac:dyDescent="0.3">
      <c r="C25" s="105" t="s">
        <v>166</v>
      </c>
      <c r="D25" s="30"/>
      <c r="E25" s="416"/>
      <c r="F25" s="363">
        <v>1</v>
      </c>
      <c r="G25" s="131">
        <v>110</v>
      </c>
      <c r="H25" s="135"/>
      <c r="I25" s="135"/>
      <c r="J25" s="29">
        <f t="shared" si="0"/>
        <v>1</v>
      </c>
      <c r="K25" s="29">
        <f t="shared" si="1"/>
        <v>110</v>
      </c>
      <c r="N25" s="99"/>
      <c r="O25" s="99"/>
      <c r="P25" s="99"/>
      <c r="Q25" s="99"/>
      <c r="R25" s="99"/>
      <c r="S25" s="99"/>
      <c r="T25" s="99"/>
      <c r="U25" s="99"/>
    </row>
    <row r="26" spans="3:21" ht="37.5" thickBot="1" x14ac:dyDescent="0.3">
      <c r="C26" s="105" t="s">
        <v>263</v>
      </c>
      <c r="D26" s="30"/>
      <c r="E26" s="416"/>
      <c r="F26" s="363">
        <v>1</v>
      </c>
      <c r="G26" s="131">
        <v>120</v>
      </c>
      <c r="H26" s="135"/>
      <c r="I26" s="135"/>
      <c r="J26" s="29">
        <f t="shared" si="0"/>
        <v>1</v>
      </c>
      <c r="K26" s="29">
        <f t="shared" si="1"/>
        <v>120</v>
      </c>
      <c r="N26" s="99"/>
      <c r="O26" s="99"/>
      <c r="P26" s="99"/>
      <c r="Q26" s="99"/>
      <c r="R26" s="99"/>
      <c r="S26" s="99"/>
      <c r="T26" s="99"/>
      <c r="U26" s="99"/>
    </row>
    <row r="27" spans="3:21" ht="35.25" customHeight="1" thickBot="1" x14ac:dyDescent="0.3">
      <c r="C27" s="105" t="s">
        <v>143</v>
      </c>
      <c r="D27" s="30"/>
      <c r="E27" s="416"/>
      <c r="F27" s="363"/>
      <c r="G27" s="131"/>
      <c r="H27" s="135">
        <v>1</v>
      </c>
      <c r="I27" s="135">
        <v>465</v>
      </c>
      <c r="J27" s="29">
        <f t="shared" si="0"/>
        <v>1</v>
      </c>
      <c r="K27" s="29">
        <f t="shared" si="1"/>
        <v>465</v>
      </c>
      <c r="N27" s="99"/>
      <c r="O27" s="99"/>
      <c r="P27" s="99"/>
      <c r="Q27" s="99"/>
      <c r="R27" s="99"/>
      <c r="S27" s="99"/>
      <c r="T27" s="99"/>
      <c r="U27" s="99"/>
    </row>
    <row r="28" spans="3:21" ht="37.5" thickBot="1" x14ac:dyDescent="0.3">
      <c r="C28" s="105" t="s">
        <v>167</v>
      </c>
      <c r="D28" s="30"/>
      <c r="E28" s="416"/>
      <c r="F28" s="363"/>
      <c r="G28" s="131"/>
      <c r="H28" s="135"/>
      <c r="I28" s="135"/>
      <c r="J28" s="29">
        <f t="shared" si="0"/>
        <v>0</v>
      </c>
      <c r="K28" s="29">
        <f t="shared" si="1"/>
        <v>0</v>
      </c>
      <c r="N28" s="99"/>
      <c r="O28" s="99"/>
      <c r="P28" s="99"/>
      <c r="Q28" s="99"/>
      <c r="R28" s="99"/>
      <c r="S28" s="99"/>
      <c r="T28" s="99"/>
      <c r="U28" s="99"/>
    </row>
    <row r="29" spans="3:21" ht="37.5" thickBot="1" x14ac:dyDescent="0.3">
      <c r="C29" s="105" t="s">
        <v>255</v>
      </c>
      <c r="D29" s="30">
        <v>1</v>
      </c>
      <c r="E29" s="416">
        <v>50</v>
      </c>
      <c r="F29" s="363"/>
      <c r="G29" s="131"/>
      <c r="H29" s="135"/>
      <c r="I29" s="135"/>
      <c r="J29" s="29">
        <f t="shared" si="0"/>
        <v>1</v>
      </c>
      <c r="K29" s="29">
        <f t="shared" si="1"/>
        <v>50</v>
      </c>
      <c r="N29" s="99"/>
      <c r="O29" s="99"/>
      <c r="P29" s="99"/>
      <c r="Q29" s="99"/>
      <c r="R29" s="99"/>
      <c r="S29" s="99"/>
      <c r="T29" s="99"/>
      <c r="U29" s="99"/>
    </row>
    <row r="30" spans="3:21" ht="37.5" thickBot="1" x14ac:dyDescent="0.3">
      <c r="C30" s="105" t="s">
        <v>265</v>
      </c>
      <c r="D30" s="30"/>
      <c r="E30" s="416"/>
      <c r="F30" s="363">
        <v>1</v>
      </c>
      <c r="G30" s="131">
        <v>120</v>
      </c>
      <c r="H30" s="135"/>
      <c r="I30" s="135"/>
      <c r="J30" s="29">
        <f t="shared" si="0"/>
        <v>1</v>
      </c>
      <c r="K30" s="29">
        <f t="shared" si="1"/>
        <v>120</v>
      </c>
      <c r="N30" s="99"/>
      <c r="O30" s="99"/>
      <c r="P30" s="99"/>
      <c r="Q30" s="99"/>
      <c r="R30" s="99"/>
      <c r="S30" s="99"/>
      <c r="T30" s="99"/>
      <c r="U30" s="99"/>
    </row>
    <row r="31" spans="3:21" ht="49.5" thickBot="1" x14ac:dyDescent="0.3">
      <c r="C31" s="105" t="s">
        <v>264</v>
      </c>
      <c r="D31" s="30"/>
      <c r="E31" s="416"/>
      <c r="F31" s="363">
        <v>1</v>
      </c>
      <c r="G31" s="131">
        <v>110</v>
      </c>
      <c r="H31" s="135"/>
      <c r="I31" s="135"/>
      <c r="J31" s="29">
        <f t="shared" si="0"/>
        <v>1</v>
      </c>
      <c r="K31" s="29">
        <f t="shared" si="1"/>
        <v>110</v>
      </c>
      <c r="N31" s="99"/>
      <c r="O31" s="99"/>
      <c r="P31" s="99"/>
      <c r="Q31" s="99"/>
      <c r="R31" s="99"/>
      <c r="S31" s="99"/>
      <c r="T31" s="99"/>
      <c r="U31" s="99"/>
    </row>
    <row r="32" spans="3:21" s="427" customFormat="1" ht="25.5" thickBot="1" x14ac:dyDescent="0.3">
      <c r="C32" s="105" t="s">
        <v>267</v>
      </c>
      <c r="D32" s="30"/>
      <c r="E32" s="416"/>
      <c r="F32" s="363"/>
      <c r="G32" s="131"/>
      <c r="H32" s="135">
        <v>1</v>
      </c>
      <c r="I32" s="135">
        <v>250</v>
      </c>
      <c r="J32" s="29">
        <f t="shared" ref="J32" si="4">+D32+F32+H32</f>
        <v>1</v>
      </c>
      <c r="K32" s="29">
        <f t="shared" ref="K32" si="5">+E32+G32+I32</f>
        <v>250</v>
      </c>
      <c r="N32" s="99"/>
      <c r="O32" s="99"/>
      <c r="P32" s="99"/>
      <c r="Q32" s="99"/>
      <c r="R32" s="99"/>
      <c r="S32" s="99"/>
      <c r="T32" s="99"/>
      <c r="U32" s="99"/>
    </row>
    <row r="33" spans="3:21" ht="18" customHeight="1" thickBot="1" x14ac:dyDescent="0.3">
      <c r="C33" s="105" t="s">
        <v>94</v>
      </c>
      <c r="D33" s="30"/>
      <c r="E33" s="416"/>
      <c r="F33" s="363">
        <v>1</v>
      </c>
      <c r="G33" s="131">
        <v>700</v>
      </c>
      <c r="H33" s="135"/>
      <c r="I33" s="135"/>
      <c r="J33" s="29">
        <f t="shared" si="0"/>
        <v>1</v>
      </c>
      <c r="K33" s="29">
        <f t="shared" si="1"/>
        <v>700</v>
      </c>
      <c r="N33" s="99"/>
      <c r="O33" s="99"/>
      <c r="P33" s="99"/>
      <c r="Q33" s="99"/>
      <c r="R33" s="99"/>
      <c r="S33" s="99"/>
      <c r="T33" s="99"/>
      <c r="U33" s="99"/>
    </row>
    <row r="34" spans="3:21" ht="64.5" customHeight="1" thickBot="1" x14ac:dyDescent="0.3">
      <c r="C34" s="105" t="s">
        <v>268</v>
      </c>
      <c r="D34" s="30"/>
      <c r="E34" s="416"/>
      <c r="F34" s="363"/>
      <c r="G34" s="131"/>
      <c r="H34" s="135">
        <v>2</v>
      </c>
      <c r="I34" s="135">
        <v>739</v>
      </c>
      <c r="J34" s="29">
        <f t="shared" si="0"/>
        <v>2</v>
      </c>
      <c r="K34" s="29">
        <f t="shared" si="1"/>
        <v>739</v>
      </c>
      <c r="N34" s="99"/>
      <c r="O34" s="99"/>
      <c r="P34" s="99"/>
      <c r="Q34" s="99"/>
      <c r="R34" s="99"/>
      <c r="S34" s="99"/>
      <c r="T34" s="99"/>
      <c r="U34" s="99"/>
    </row>
    <row r="35" spans="3:21" ht="51.75" customHeight="1" thickBot="1" x14ac:dyDescent="0.3">
      <c r="C35" s="401" t="s">
        <v>208</v>
      </c>
      <c r="D35" s="30"/>
      <c r="E35" s="416"/>
      <c r="F35" s="363"/>
      <c r="G35" s="131"/>
      <c r="H35" s="135"/>
      <c r="I35" s="135"/>
      <c r="J35" s="29">
        <f t="shared" si="0"/>
        <v>0</v>
      </c>
      <c r="K35" s="29">
        <f t="shared" si="1"/>
        <v>0</v>
      </c>
      <c r="N35" s="99"/>
      <c r="O35" s="99"/>
      <c r="P35" s="99"/>
      <c r="Q35" s="99"/>
      <c r="R35" s="99"/>
      <c r="S35" s="99"/>
      <c r="T35" s="99"/>
      <c r="U35" s="99"/>
    </row>
    <row r="36" spans="3:21" ht="60.75" thickBot="1" x14ac:dyDescent="0.3">
      <c r="C36" s="104" t="s">
        <v>33</v>
      </c>
      <c r="D36" s="480">
        <f t="shared" ref="D36:K36" si="6">SUM(D11:D35)</f>
        <v>7</v>
      </c>
      <c r="E36" s="356">
        <f t="shared" si="6"/>
        <v>310</v>
      </c>
      <c r="F36" s="481">
        <f t="shared" si="6"/>
        <v>23</v>
      </c>
      <c r="G36" s="481">
        <f t="shared" si="6"/>
        <v>5049</v>
      </c>
      <c r="H36" s="28">
        <f t="shared" si="6"/>
        <v>13</v>
      </c>
      <c r="I36" s="28">
        <f t="shared" si="6"/>
        <v>6278</v>
      </c>
      <c r="J36" s="365">
        <f t="shared" si="6"/>
        <v>43</v>
      </c>
      <c r="K36" s="365">
        <f t="shared" si="6"/>
        <v>11637</v>
      </c>
      <c r="N36" s="99"/>
      <c r="O36" s="99"/>
      <c r="P36" s="99"/>
      <c r="Q36" s="99"/>
      <c r="R36" s="99"/>
      <c r="S36" s="99"/>
      <c r="T36" s="99"/>
      <c r="U36" s="99"/>
    </row>
    <row r="37" spans="3:21" x14ac:dyDescent="0.25">
      <c r="C37" s="32"/>
      <c r="N37" s="99"/>
      <c r="O37" s="99"/>
      <c r="P37" s="99"/>
      <c r="Q37" s="99"/>
      <c r="R37" s="99"/>
      <c r="S37" s="99"/>
      <c r="T37" s="99"/>
      <c r="U37" s="99"/>
    </row>
    <row r="38" spans="3:21" x14ac:dyDescent="0.25">
      <c r="N38" s="99"/>
      <c r="O38" s="99"/>
      <c r="P38" s="99"/>
      <c r="Q38" s="99"/>
      <c r="R38" s="99"/>
      <c r="S38" s="99"/>
      <c r="T38" s="99"/>
      <c r="U38" s="99"/>
    </row>
    <row r="39" spans="3:21" x14ac:dyDescent="0.25">
      <c r="C39" s="24"/>
      <c r="N39" s="99"/>
      <c r="O39" s="99"/>
      <c r="P39" s="99"/>
      <c r="Q39" s="99"/>
      <c r="R39" s="99"/>
      <c r="S39" s="100"/>
      <c r="T39" s="100"/>
      <c r="U39" s="99"/>
    </row>
    <row r="40" spans="3:21" x14ac:dyDescent="0.25">
      <c r="C40" s="24"/>
      <c r="N40" s="99"/>
      <c r="O40" s="99"/>
      <c r="P40" s="99"/>
      <c r="Q40" s="99"/>
      <c r="R40" s="99"/>
      <c r="S40" s="99"/>
      <c r="T40" s="99"/>
      <c r="U40" s="99"/>
    </row>
    <row r="41" spans="3:21" ht="23.25" x14ac:dyDescent="0.25">
      <c r="C41" s="33"/>
      <c r="G41" s="366"/>
      <c r="N41" s="99"/>
      <c r="O41" s="99"/>
      <c r="P41" s="99"/>
      <c r="Q41" s="99"/>
      <c r="R41" s="99"/>
      <c r="S41" s="99"/>
      <c r="T41" s="99"/>
      <c r="U41" s="99"/>
    </row>
    <row r="42" spans="3:21" x14ac:dyDescent="0.25">
      <c r="C42" s="6"/>
      <c r="G42" s="366"/>
      <c r="N42" s="99"/>
      <c r="O42" s="99"/>
      <c r="P42" s="99"/>
      <c r="Q42" s="99"/>
      <c r="R42" s="99"/>
      <c r="S42" s="99"/>
      <c r="T42" s="99"/>
      <c r="U42" s="99"/>
    </row>
    <row r="43" spans="3:21" x14ac:dyDescent="0.25">
      <c r="N43" s="99"/>
      <c r="O43" s="99"/>
      <c r="P43" s="99"/>
      <c r="Q43" s="99"/>
      <c r="R43" s="99"/>
      <c r="S43" s="99"/>
      <c r="T43" s="99"/>
      <c r="U43" s="99"/>
    </row>
    <row r="44" spans="3:21" x14ac:dyDescent="0.25">
      <c r="N44" s="100"/>
      <c r="O44" s="100"/>
      <c r="P44" s="99"/>
      <c r="Q44" s="99"/>
      <c r="R44" s="99"/>
      <c r="S44" s="99"/>
      <c r="T44" s="99"/>
      <c r="U44" s="99"/>
    </row>
    <row r="45" spans="3:21" x14ac:dyDescent="0.25">
      <c r="N45" s="99"/>
      <c r="O45" s="99"/>
      <c r="P45" s="99"/>
      <c r="Q45" s="99"/>
      <c r="R45" s="99"/>
      <c r="S45" s="99"/>
      <c r="T45" s="99"/>
      <c r="U45" s="99"/>
    </row>
  </sheetData>
  <mergeCells count="11">
    <mergeCell ref="L7:L9"/>
    <mergeCell ref="C5:K5"/>
    <mergeCell ref="C6:K6"/>
    <mergeCell ref="C4:K4"/>
    <mergeCell ref="C7:C10"/>
    <mergeCell ref="J7:K9"/>
    <mergeCell ref="D7:I7"/>
    <mergeCell ref="D8:E9"/>
    <mergeCell ref="F8:G8"/>
    <mergeCell ref="H8:I9"/>
    <mergeCell ref="F9:G9"/>
  </mergeCells>
  <printOptions horizontalCentered="1" verticalCentered="1"/>
  <pageMargins left="0.70866141732283472" right="0.70866141732283472" top="0" bottom="0" header="0.31496062992125984" footer="0.31496062992125984"/>
  <pageSetup paperSize="5" scale="9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1:J75"/>
  <sheetViews>
    <sheetView zoomScale="80" zoomScaleNormal="80" workbookViewId="0">
      <selection activeCell="C66" sqref="C66"/>
    </sheetView>
  </sheetViews>
  <sheetFormatPr baseColWidth="10" defaultRowHeight="28.5" customHeight="1" x14ac:dyDescent="0.25"/>
  <cols>
    <col min="3" max="3" width="36.7109375" customWidth="1"/>
    <col min="4" max="4" width="13.140625" customWidth="1"/>
    <col min="5" max="5" width="44.7109375" customWidth="1"/>
    <col min="9" max="9" width="21.5703125" customWidth="1"/>
    <col min="10" max="10" width="36.42578125" customWidth="1"/>
  </cols>
  <sheetData>
    <row r="1" spans="3:10" s="427" customFormat="1" ht="28.5" customHeight="1" x14ac:dyDescent="0.25"/>
    <row r="2" spans="3:10" s="427" customFormat="1" ht="28.5" customHeight="1" x14ac:dyDescent="0.25"/>
    <row r="3" spans="3:10" s="427" customFormat="1" ht="28.5" customHeight="1" x14ac:dyDescent="0.25"/>
    <row r="4" spans="3:10" ht="18" customHeight="1" x14ac:dyDescent="0.25">
      <c r="C4" s="576" t="s">
        <v>172</v>
      </c>
      <c r="D4" s="576"/>
      <c r="E4" s="576"/>
    </row>
    <row r="5" spans="3:10" ht="16.5" customHeight="1" x14ac:dyDescent="0.25">
      <c r="C5" s="545" t="s">
        <v>28</v>
      </c>
      <c r="D5" s="545"/>
      <c r="E5" s="545"/>
      <c r="F5" s="57"/>
      <c r="G5" s="57"/>
      <c r="H5" s="57"/>
    </row>
    <row r="6" spans="3:10" ht="18" customHeight="1" x14ac:dyDescent="0.25">
      <c r="C6" s="546" t="s">
        <v>196</v>
      </c>
      <c r="D6" s="546"/>
      <c r="E6" s="546"/>
      <c r="F6" s="23"/>
      <c r="G6" s="23"/>
      <c r="H6" s="23"/>
    </row>
    <row r="7" spans="3:10" ht="2.25" customHeight="1" thickBot="1" x14ac:dyDescent="0.3">
      <c r="C7" s="24"/>
    </row>
    <row r="8" spans="3:10" ht="33" customHeight="1" thickBot="1" x14ac:dyDescent="0.3">
      <c r="C8" s="34" t="s">
        <v>8</v>
      </c>
      <c r="D8" s="35" t="s">
        <v>1</v>
      </c>
      <c r="E8" s="35" t="s">
        <v>142</v>
      </c>
    </row>
    <row r="9" spans="3:10" ht="26.25" customHeight="1" thickBot="1" x14ac:dyDescent="0.3">
      <c r="C9" s="580" t="s">
        <v>7</v>
      </c>
      <c r="D9" s="581"/>
      <c r="E9" s="582"/>
      <c r="I9" s="459"/>
      <c r="J9" s="459"/>
    </row>
    <row r="10" spans="3:10" ht="33" customHeight="1" x14ac:dyDescent="0.25">
      <c r="C10" s="491" t="s">
        <v>201</v>
      </c>
      <c r="D10" s="492">
        <v>24</v>
      </c>
      <c r="E10" s="493" t="s">
        <v>204</v>
      </c>
      <c r="I10" s="459"/>
      <c r="J10" s="459"/>
    </row>
    <row r="11" spans="3:10" ht="29.25" customHeight="1" x14ac:dyDescent="0.25">
      <c r="C11" s="494" t="s">
        <v>202</v>
      </c>
      <c r="D11" s="469">
        <v>13</v>
      </c>
      <c r="E11" s="495" t="s">
        <v>205</v>
      </c>
      <c r="I11" s="575"/>
      <c r="J11" s="575"/>
    </row>
    <row r="12" spans="3:10" ht="22.5" customHeight="1" x14ac:dyDescent="0.25">
      <c r="C12" s="494" t="s">
        <v>203</v>
      </c>
      <c r="D12" s="469">
        <v>20</v>
      </c>
      <c r="E12" s="495" t="s">
        <v>206</v>
      </c>
      <c r="I12" s="575"/>
      <c r="J12" s="575"/>
    </row>
    <row r="13" spans="3:10" ht="22.5" customHeight="1" x14ac:dyDescent="0.25">
      <c r="C13" s="462" t="s">
        <v>105</v>
      </c>
      <c r="D13" s="463">
        <f>SUM(D10:D12)</f>
        <v>57</v>
      </c>
      <c r="E13" s="464"/>
      <c r="I13" s="460"/>
      <c r="J13" s="461"/>
    </row>
    <row r="14" spans="3:10" ht="16.5" customHeight="1" thickBot="1" x14ac:dyDescent="0.3">
      <c r="C14" s="577" t="s">
        <v>2</v>
      </c>
      <c r="D14" s="578"/>
      <c r="E14" s="579"/>
      <c r="I14" s="460"/>
      <c r="J14" s="461"/>
    </row>
    <row r="15" spans="3:10" ht="22.5" customHeight="1" x14ac:dyDescent="0.25">
      <c r="C15" s="496" t="s">
        <v>155</v>
      </c>
      <c r="D15" s="469">
        <v>170</v>
      </c>
      <c r="E15" s="469" t="s">
        <v>234</v>
      </c>
      <c r="I15" s="460"/>
      <c r="J15" s="461"/>
    </row>
    <row r="16" spans="3:10" ht="27" customHeight="1" x14ac:dyDescent="0.25">
      <c r="C16" s="468" t="s">
        <v>256</v>
      </c>
      <c r="D16" s="497">
        <v>140</v>
      </c>
      <c r="E16" s="469" t="s">
        <v>235</v>
      </c>
      <c r="I16" s="460"/>
      <c r="J16" s="461"/>
    </row>
    <row r="17" spans="3:10" ht="31.5" customHeight="1" x14ac:dyDescent="0.25">
      <c r="C17" s="468" t="s">
        <v>257</v>
      </c>
      <c r="D17" s="497">
        <v>345</v>
      </c>
      <c r="E17" s="467" t="s">
        <v>214</v>
      </c>
      <c r="I17" s="460"/>
      <c r="J17" s="461"/>
    </row>
    <row r="18" spans="3:10" ht="28.5" customHeight="1" x14ac:dyDescent="0.25">
      <c r="C18" s="468" t="s">
        <v>258</v>
      </c>
      <c r="D18" s="497">
        <v>140</v>
      </c>
      <c r="E18" s="467" t="s">
        <v>214</v>
      </c>
      <c r="I18" s="460"/>
      <c r="J18" s="461"/>
    </row>
    <row r="19" spans="3:10" s="427" customFormat="1" ht="19.5" customHeight="1" x14ac:dyDescent="0.25">
      <c r="C19" s="468" t="s">
        <v>259</v>
      </c>
      <c r="D19" s="497">
        <v>90</v>
      </c>
      <c r="E19" s="467" t="s">
        <v>214</v>
      </c>
      <c r="I19" s="460"/>
      <c r="J19" s="461"/>
    </row>
    <row r="20" spans="3:10" s="427" customFormat="1" ht="39.75" customHeight="1" x14ac:dyDescent="0.25">
      <c r="C20" s="468" t="s">
        <v>260</v>
      </c>
      <c r="D20" s="497">
        <v>120</v>
      </c>
      <c r="E20" s="467" t="s">
        <v>236</v>
      </c>
      <c r="I20" s="460"/>
      <c r="J20" s="461"/>
    </row>
    <row r="21" spans="3:10" s="427" customFormat="1" ht="33" customHeight="1" x14ac:dyDescent="0.25">
      <c r="C21" s="468" t="s">
        <v>261</v>
      </c>
      <c r="D21" s="497">
        <v>530</v>
      </c>
      <c r="E21" s="467" t="s">
        <v>237</v>
      </c>
      <c r="I21" s="460"/>
      <c r="J21" s="461"/>
    </row>
    <row r="22" spans="3:10" s="427" customFormat="1" ht="45.75" customHeight="1" x14ac:dyDescent="0.25">
      <c r="C22" s="468" t="s">
        <v>279</v>
      </c>
      <c r="D22" s="497">
        <v>170</v>
      </c>
      <c r="E22" s="469" t="s">
        <v>238</v>
      </c>
      <c r="I22" s="460"/>
      <c r="J22" s="461"/>
    </row>
    <row r="23" spans="3:10" s="427" customFormat="1" ht="28.5" customHeight="1" x14ac:dyDescent="0.25">
      <c r="C23" s="468" t="s">
        <v>280</v>
      </c>
      <c r="D23" s="497">
        <v>80</v>
      </c>
      <c r="E23" s="467" t="s">
        <v>239</v>
      </c>
      <c r="I23" s="460"/>
      <c r="J23" s="461"/>
    </row>
    <row r="24" spans="3:10" s="427" customFormat="1" ht="25.5" customHeight="1" x14ac:dyDescent="0.25">
      <c r="C24" s="468" t="s">
        <v>281</v>
      </c>
      <c r="D24" s="497">
        <v>130</v>
      </c>
      <c r="E24" s="469" t="s">
        <v>240</v>
      </c>
      <c r="I24" s="460"/>
      <c r="J24" s="461"/>
    </row>
    <row r="25" spans="3:10" s="427" customFormat="1" ht="30.75" customHeight="1" x14ac:dyDescent="0.25">
      <c r="C25" s="468" t="s">
        <v>282</v>
      </c>
      <c r="D25" s="497">
        <v>140</v>
      </c>
      <c r="E25" s="467" t="s">
        <v>241</v>
      </c>
      <c r="I25" s="460"/>
      <c r="J25" s="461"/>
    </row>
    <row r="26" spans="3:10" s="427" customFormat="1" ht="28.5" customHeight="1" x14ac:dyDescent="0.25">
      <c r="C26" s="468" t="s">
        <v>283</v>
      </c>
      <c r="D26" s="497">
        <v>200</v>
      </c>
      <c r="E26" s="467" t="s">
        <v>242</v>
      </c>
      <c r="I26" s="460"/>
      <c r="J26" s="461"/>
    </row>
    <row r="27" spans="3:10" s="427" customFormat="1" ht="28.5" customHeight="1" x14ac:dyDescent="0.25">
      <c r="C27" s="468" t="s">
        <v>284</v>
      </c>
      <c r="D27" s="497">
        <v>120</v>
      </c>
      <c r="E27" s="467" t="s">
        <v>214</v>
      </c>
      <c r="I27" s="460"/>
      <c r="J27" s="461"/>
    </row>
    <row r="28" spans="3:10" s="427" customFormat="1" ht="28.5" customHeight="1" x14ac:dyDescent="0.25">
      <c r="C28" s="468" t="s">
        <v>210</v>
      </c>
      <c r="D28" s="497">
        <v>150</v>
      </c>
      <c r="E28" s="467" t="s">
        <v>211</v>
      </c>
      <c r="I28" s="460"/>
      <c r="J28" s="461"/>
    </row>
    <row r="29" spans="3:10" s="427" customFormat="1" ht="28.5" customHeight="1" x14ac:dyDescent="0.25">
      <c r="C29" s="468" t="s">
        <v>285</v>
      </c>
      <c r="D29" s="497">
        <v>110</v>
      </c>
      <c r="E29" s="467" t="s">
        <v>243</v>
      </c>
      <c r="I29" s="460"/>
      <c r="J29" s="461"/>
    </row>
    <row r="30" spans="3:10" s="427" customFormat="1" ht="28.5" customHeight="1" x14ac:dyDescent="0.25">
      <c r="C30" s="468" t="s">
        <v>212</v>
      </c>
      <c r="D30" s="497">
        <v>130</v>
      </c>
      <c r="E30" s="469" t="s">
        <v>244</v>
      </c>
      <c r="I30" s="460"/>
      <c r="J30" s="461"/>
    </row>
    <row r="31" spans="3:10" s="427" customFormat="1" ht="20.25" customHeight="1" x14ac:dyDescent="0.25">
      <c r="C31" s="468" t="s">
        <v>286</v>
      </c>
      <c r="D31" s="497">
        <v>110</v>
      </c>
      <c r="E31" s="467" t="s">
        <v>245</v>
      </c>
      <c r="I31" s="460"/>
      <c r="J31" s="461"/>
    </row>
    <row r="32" spans="3:10" s="427" customFormat="1" ht="28.5" customHeight="1" x14ac:dyDescent="0.25">
      <c r="C32" s="468" t="s">
        <v>287</v>
      </c>
      <c r="D32" s="497">
        <v>110</v>
      </c>
      <c r="E32" s="467" t="s">
        <v>246</v>
      </c>
      <c r="I32" s="460"/>
      <c r="J32" s="461"/>
    </row>
    <row r="33" spans="3:10" s="427" customFormat="1" ht="21" customHeight="1" x14ac:dyDescent="0.25">
      <c r="C33" s="498" t="s">
        <v>288</v>
      </c>
      <c r="D33" s="499">
        <v>120</v>
      </c>
      <c r="E33" s="499" t="s">
        <v>213</v>
      </c>
      <c r="I33" s="460"/>
      <c r="J33" s="461"/>
    </row>
    <row r="34" spans="3:10" s="427" customFormat="1" ht="32.25" customHeight="1" x14ac:dyDescent="0.25">
      <c r="C34" s="498" t="s">
        <v>289</v>
      </c>
      <c r="D34" s="499">
        <v>200</v>
      </c>
      <c r="E34" s="499" t="s">
        <v>214</v>
      </c>
      <c r="I34" s="460"/>
      <c r="J34" s="461"/>
    </row>
    <row r="35" spans="3:10" s="427" customFormat="1" ht="33" customHeight="1" x14ac:dyDescent="0.25">
      <c r="C35" s="498" t="s">
        <v>290</v>
      </c>
      <c r="D35" s="499">
        <v>344</v>
      </c>
      <c r="E35" s="506" t="s">
        <v>215</v>
      </c>
      <c r="I35" s="460"/>
      <c r="J35" s="461"/>
    </row>
    <row r="36" spans="3:10" s="427" customFormat="1" ht="28.5" customHeight="1" x14ac:dyDescent="0.25">
      <c r="C36" s="498" t="s">
        <v>291</v>
      </c>
      <c r="D36" s="499">
        <v>700</v>
      </c>
      <c r="E36" s="467" t="s">
        <v>211</v>
      </c>
      <c r="I36" s="460"/>
      <c r="J36" s="461"/>
    </row>
    <row r="37" spans="3:10" s="427" customFormat="1" ht="42.75" customHeight="1" thickBot="1" x14ac:dyDescent="0.3">
      <c r="C37" s="498" t="s">
        <v>292</v>
      </c>
      <c r="D37" s="499">
        <v>700</v>
      </c>
      <c r="E37" s="467" t="s">
        <v>211</v>
      </c>
      <c r="I37" s="460"/>
      <c r="J37" s="461"/>
    </row>
    <row r="38" spans="3:10" ht="19.5" customHeight="1" thickBot="1" x14ac:dyDescent="0.3">
      <c r="C38" s="357" t="s">
        <v>106</v>
      </c>
      <c r="D38" s="407">
        <f>SUM(D15:D37)</f>
        <v>5049</v>
      </c>
      <c r="E38" s="358"/>
      <c r="F38" s="56"/>
    </row>
    <row r="39" spans="3:10" ht="18" customHeight="1" thickBot="1" x14ac:dyDescent="0.3">
      <c r="C39" s="577" t="s">
        <v>95</v>
      </c>
      <c r="D39" s="578"/>
      <c r="E39" s="579"/>
      <c r="F39" s="56"/>
    </row>
    <row r="40" spans="3:10" ht="30" customHeight="1" thickBot="1" x14ac:dyDescent="0.3">
      <c r="C40" s="413"/>
      <c r="D40" s="359">
        <v>0</v>
      </c>
      <c r="E40" s="414"/>
      <c r="F40" s="56"/>
    </row>
    <row r="41" spans="3:10" ht="18.75" customHeight="1" thickBot="1" x14ac:dyDescent="0.3">
      <c r="C41" s="410" t="s">
        <v>107</v>
      </c>
      <c r="D41" s="411">
        <f>SUM(D40:D40)</f>
        <v>0</v>
      </c>
      <c r="E41" s="412"/>
      <c r="F41" s="56"/>
    </row>
    <row r="42" spans="3:10" ht="15.75" customHeight="1" x14ac:dyDescent="0.25">
      <c r="C42" s="583" t="s">
        <v>50</v>
      </c>
      <c r="D42" s="584"/>
      <c r="E42" s="585"/>
      <c r="F42" s="56"/>
    </row>
    <row r="43" spans="3:10" ht="79.5" customHeight="1" x14ac:dyDescent="0.25">
      <c r="C43" s="502" t="s">
        <v>293</v>
      </c>
      <c r="D43" s="467">
        <v>3038</v>
      </c>
      <c r="E43" s="469" t="s">
        <v>247</v>
      </c>
      <c r="F43" s="56"/>
    </row>
    <row r="44" spans="3:10" ht="32.25" customHeight="1" x14ac:dyDescent="0.25">
      <c r="C44" s="468" t="s">
        <v>216</v>
      </c>
      <c r="D44" s="467">
        <v>250</v>
      </c>
      <c r="E44" s="467" t="s">
        <v>211</v>
      </c>
      <c r="F44" s="56"/>
    </row>
    <row r="45" spans="3:10" ht="55.5" customHeight="1" x14ac:dyDescent="0.25">
      <c r="C45" s="468" t="s">
        <v>217</v>
      </c>
      <c r="D45" s="467">
        <v>18</v>
      </c>
      <c r="E45" s="467" t="s">
        <v>243</v>
      </c>
      <c r="F45" s="56"/>
    </row>
    <row r="46" spans="3:10" ht="21.75" customHeight="1" x14ac:dyDescent="0.25">
      <c r="C46" s="468" t="s">
        <v>143</v>
      </c>
      <c r="D46" s="497">
        <v>465</v>
      </c>
      <c r="E46" s="467" t="s">
        <v>211</v>
      </c>
      <c r="F46" s="428"/>
      <c r="G46" s="428"/>
    </row>
    <row r="47" spans="3:10" ht="34.5" customHeight="1" x14ac:dyDescent="0.25">
      <c r="C47" s="468" t="s">
        <v>218</v>
      </c>
      <c r="D47" s="497">
        <v>100</v>
      </c>
      <c r="E47" s="497" t="s">
        <v>248</v>
      </c>
      <c r="F47" s="428"/>
      <c r="G47" s="428"/>
    </row>
    <row r="48" spans="3:10" ht="31.5" customHeight="1" x14ac:dyDescent="0.25">
      <c r="C48" s="468" t="s">
        <v>219</v>
      </c>
      <c r="D48" s="497">
        <v>238</v>
      </c>
      <c r="E48" s="497" t="s">
        <v>214</v>
      </c>
      <c r="F48" s="428"/>
      <c r="G48" s="428"/>
    </row>
    <row r="49" spans="3:7" ht="15.75" customHeight="1" x14ac:dyDescent="0.25">
      <c r="C49" s="468" t="s">
        <v>220</v>
      </c>
      <c r="D49" s="497">
        <v>120</v>
      </c>
      <c r="E49" s="467" t="s">
        <v>211</v>
      </c>
      <c r="F49" s="428"/>
      <c r="G49" s="428"/>
    </row>
    <row r="50" spans="3:7" ht="28.5" customHeight="1" x14ac:dyDescent="0.25">
      <c r="C50" s="500" t="s">
        <v>221</v>
      </c>
      <c r="D50" s="497">
        <v>639</v>
      </c>
      <c r="E50" s="501" t="s">
        <v>222</v>
      </c>
      <c r="F50" s="428"/>
      <c r="G50" s="428"/>
    </row>
    <row r="51" spans="3:7" ht="18" customHeight="1" x14ac:dyDescent="0.25">
      <c r="C51" s="468" t="s">
        <v>223</v>
      </c>
      <c r="D51" s="497">
        <v>500</v>
      </c>
      <c r="E51" s="497" t="s">
        <v>224</v>
      </c>
      <c r="F51" s="428"/>
      <c r="G51" s="428"/>
    </row>
    <row r="52" spans="3:7" ht="29.25" customHeight="1" x14ac:dyDescent="0.25">
      <c r="C52" s="468" t="s">
        <v>225</v>
      </c>
      <c r="D52" s="497">
        <v>220</v>
      </c>
      <c r="E52" s="497" t="s">
        <v>226</v>
      </c>
      <c r="F52" s="428"/>
      <c r="G52" s="428"/>
    </row>
    <row r="53" spans="3:7" ht="30" customHeight="1" x14ac:dyDescent="0.25">
      <c r="C53" s="468" t="s">
        <v>294</v>
      </c>
      <c r="D53" s="497">
        <v>150</v>
      </c>
      <c r="E53" s="501" t="s">
        <v>227</v>
      </c>
      <c r="F53" s="428"/>
      <c r="G53" s="428"/>
    </row>
    <row r="54" spans="3:7" ht="22.5" customHeight="1" x14ac:dyDescent="0.25">
      <c r="C54" s="498" t="s">
        <v>228</v>
      </c>
      <c r="D54" s="499">
        <v>400</v>
      </c>
      <c r="E54" s="499" t="s">
        <v>251</v>
      </c>
      <c r="F54" s="56"/>
    </row>
    <row r="55" spans="3:7" ht="34.5" customHeight="1" thickBot="1" x14ac:dyDescent="0.3">
      <c r="C55" s="498" t="s">
        <v>295</v>
      </c>
      <c r="D55" s="499">
        <v>140</v>
      </c>
      <c r="E55" s="499" t="s">
        <v>229</v>
      </c>
      <c r="F55" s="56"/>
    </row>
    <row r="56" spans="3:7" ht="18.75" customHeight="1" thickBot="1" x14ac:dyDescent="0.3">
      <c r="C56" s="410" t="s">
        <v>230</v>
      </c>
      <c r="D56" s="476">
        <f>SUM(D43:D55)</f>
        <v>6278</v>
      </c>
      <c r="E56" s="412"/>
      <c r="F56" s="56"/>
    </row>
    <row r="57" spans="3:7" ht="26.25" customHeight="1" thickBot="1" x14ac:dyDescent="0.3">
      <c r="C57" s="572" t="s">
        <v>40</v>
      </c>
      <c r="D57" s="573"/>
      <c r="E57" s="574"/>
      <c r="F57" s="56"/>
    </row>
    <row r="58" spans="3:7" ht="54" customHeight="1" thickBot="1" x14ac:dyDescent="0.3">
      <c r="C58" s="502" t="s">
        <v>296</v>
      </c>
      <c r="D58" s="467">
        <f>53+44</f>
        <v>97</v>
      </c>
      <c r="E58" s="469" t="s">
        <v>252</v>
      </c>
      <c r="F58" s="56"/>
    </row>
    <row r="59" spans="3:7" s="427" customFormat="1" ht="22.5" customHeight="1" thickBot="1" x14ac:dyDescent="0.3">
      <c r="C59" s="410" t="s">
        <v>108</v>
      </c>
      <c r="D59" s="476">
        <f>SUM(D58:D58)</f>
        <v>97</v>
      </c>
      <c r="E59" s="412"/>
      <c r="F59" s="428"/>
    </row>
    <row r="60" spans="3:7" s="427" customFormat="1" ht="24.75" customHeight="1" thickBot="1" x14ac:dyDescent="0.3">
      <c r="C60" s="572" t="s">
        <v>96</v>
      </c>
      <c r="D60" s="573"/>
      <c r="E60" s="574"/>
      <c r="F60" s="428"/>
    </row>
    <row r="61" spans="3:7" s="427" customFormat="1" ht="19.5" customHeight="1" x14ac:dyDescent="0.25">
      <c r="C61" s="466" t="s">
        <v>297</v>
      </c>
      <c r="D61" s="467">
        <v>38</v>
      </c>
      <c r="E61" s="467" t="s">
        <v>242</v>
      </c>
      <c r="F61" s="428"/>
    </row>
    <row r="62" spans="3:7" s="427" customFormat="1" ht="30" customHeight="1" x14ac:dyDescent="0.25">
      <c r="C62" s="468" t="s">
        <v>298</v>
      </c>
      <c r="D62" s="467">
        <v>34</v>
      </c>
      <c r="E62" s="467" t="s">
        <v>236</v>
      </c>
      <c r="F62" s="428"/>
    </row>
    <row r="63" spans="3:7" s="427" customFormat="1" ht="23.25" customHeight="1" x14ac:dyDescent="0.25">
      <c r="C63" s="468" t="s">
        <v>254</v>
      </c>
      <c r="D63" s="467">
        <v>41</v>
      </c>
      <c r="E63" s="469" t="s">
        <v>249</v>
      </c>
      <c r="F63" s="428"/>
    </row>
    <row r="64" spans="3:7" s="427" customFormat="1" ht="24" customHeight="1" x14ac:dyDescent="0.25">
      <c r="C64" s="468" t="s">
        <v>155</v>
      </c>
      <c r="D64" s="467">
        <v>50</v>
      </c>
      <c r="E64" s="469" t="s">
        <v>250</v>
      </c>
      <c r="F64" s="428"/>
    </row>
    <row r="65" spans="3:6" s="427" customFormat="1" ht="24" customHeight="1" x14ac:dyDescent="0.25">
      <c r="C65" s="468" t="s">
        <v>255</v>
      </c>
      <c r="D65" s="467">
        <v>50</v>
      </c>
      <c r="E65" s="469" t="s">
        <v>249</v>
      </c>
      <c r="F65" s="428"/>
    </row>
    <row r="66" spans="3:6" ht="20.25" customHeight="1" thickBot="1" x14ac:dyDescent="0.3">
      <c r="C66" s="477" t="s">
        <v>108</v>
      </c>
      <c r="D66" s="478">
        <f>SUM(D61:D65)</f>
        <v>213</v>
      </c>
      <c r="E66" s="479"/>
      <c r="F66" s="56"/>
    </row>
    <row r="67" spans="3:6" ht="29.25" customHeight="1" thickBot="1" x14ac:dyDescent="0.3">
      <c r="C67" s="408" t="s">
        <v>109</v>
      </c>
      <c r="D67" s="475">
        <f>+D13+D38+D41+D56+D59+D66</f>
        <v>11694</v>
      </c>
      <c r="E67" s="409"/>
      <c r="F67" s="56"/>
    </row>
    <row r="68" spans="3:6" ht="28.5" customHeight="1" x14ac:dyDescent="0.25">
      <c r="C68" s="6"/>
      <c r="E68" s="56"/>
      <c r="F68" s="56"/>
    </row>
    <row r="70" spans="3:6" ht="28.5" customHeight="1" x14ac:dyDescent="0.25">
      <c r="C70" s="470"/>
      <c r="D70" s="471"/>
      <c r="E70" s="471"/>
    </row>
    <row r="71" spans="3:6" ht="18" customHeight="1" x14ac:dyDescent="0.25">
      <c r="C71" s="472"/>
      <c r="D71" s="471"/>
      <c r="E71" s="471"/>
      <c r="F71" s="56"/>
    </row>
    <row r="72" spans="3:6" ht="28.5" customHeight="1" x14ac:dyDescent="0.25">
      <c r="C72" s="473"/>
      <c r="D72" s="471"/>
      <c r="E72" s="471"/>
    </row>
    <row r="73" spans="3:6" ht="28.5" customHeight="1" x14ac:dyDescent="0.25">
      <c r="C73" s="473"/>
      <c r="D73" s="471"/>
      <c r="E73" s="471"/>
    </row>
    <row r="74" spans="3:6" ht="28.5" customHeight="1" x14ac:dyDescent="0.25">
      <c r="C74" s="472"/>
      <c r="D74" s="471"/>
      <c r="E74" s="474"/>
    </row>
    <row r="75" spans="3:6" ht="28.5" customHeight="1" x14ac:dyDescent="0.25">
      <c r="C75" s="472"/>
      <c r="D75" s="471"/>
      <c r="E75" s="474"/>
    </row>
  </sheetData>
  <mergeCells count="10">
    <mergeCell ref="C60:E60"/>
    <mergeCell ref="I11:J12"/>
    <mergeCell ref="C4:E4"/>
    <mergeCell ref="C5:E5"/>
    <mergeCell ref="C6:E6"/>
    <mergeCell ref="C39:E39"/>
    <mergeCell ref="C57:E57"/>
    <mergeCell ref="C9:E9"/>
    <mergeCell ref="C14:E14"/>
    <mergeCell ref="C42:E42"/>
  </mergeCells>
  <pageMargins left="0.70866141732283472" right="0.70866141732283472" top="0.74803149606299213" bottom="0.74803149606299213" header="0.31496062992125984" footer="0.31496062992125984"/>
  <pageSetup scale="8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49"/>
  <sheetViews>
    <sheetView zoomScale="80" zoomScaleNormal="80" workbookViewId="0">
      <selection activeCell="M13" sqref="M13"/>
    </sheetView>
  </sheetViews>
  <sheetFormatPr baseColWidth="10" defaultRowHeight="15" x14ac:dyDescent="0.25"/>
  <cols>
    <col min="3" max="3" width="47.42578125" bestFit="1" customWidth="1"/>
    <col min="13" max="13" width="14.140625" bestFit="1" customWidth="1"/>
  </cols>
  <sheetData>
    <row r="2" spans="3:13" s="427" customFormat="1" x14ac:dyDescent="0.25"/>
    <row r="3" spans="3:13" s="427" customFormat="1" x14ac:dyDescent="0.25"/>
    <row r="4" spans="3:13" s="427" customFormat="1" x14ac:dyDescent="0.25"/>
    <row r="5" spans="3:13" s="427" customFormat="1" x14ac:dyDescent="0.25"/>
    <row r="6" spans="3:13" x14ac:dyDescent="0.25">
      <c r="C6" s="576" t="s">
        <v>156</v>
      </c>
      <c r="D6" s="576"/>
      <c r="E6" s="576"/>
      <c r="F6" s="576"/>
      <c r="G6" s="576"/>
      <c r="H6" s="576"/>
      <c r="I6" s="197"/>
      <c r="J6" s="197"/>
      <c r="K6" s="197"/>
      <c r="L6" s="197"/>
      <c r="M6" s="197"/>
    </row>
    <row r="7" spans="3:13" x14ac:dyDescent="0.25">
      <c r="C7" s="576" t="s">
        <v>173</v>
      </c>
      <c r="D7" s="576"/>
      <c r="E7" s="576"/>
      <c r="F7" s="576"/>
      <c r="G7" s="576"/>
      <c r="H7" s="576"/>
      <c r="I7" s="197"/>
      <c r="J7" s="197"/>
      <c r="K7" s="197"/>
      <c r="L7" s="197"/>
      <c r="M7" s="197"/>
    </row>
    <row r="8" spans="3:13" ht="18.75" x14ac:dyDescent="0.25">
      <c r="C8" s="545" t="s">
        <v>28</v>
      </c>
      <c r="D8" s="545"/>
      <c r="E8" s="545"/>
      <c r="F8" s="545"/>
      <c r="G8" s="545"/>
      <c r="H8" s="545"/>
      <c r="I8" s="196"/>
      <c r="J8" s="196"/>
      <c r="K8" s="196"/>
      <c r="L8" s="196"/>
      <c r="M8" s="196"/>
    </row>
    <row r="9" spans="3:13" ht="16.5" thickBot="1" x14ac:dyDescent="0.3">
      <c r="C9" s="586" t="s">
        <v>157</v>
      </c>
      <c r="D9" s="586"/>
      <c r="E9" s="586"/>
      <c r="F9" s="586"/>
      <c r="G9" s="586"/>
      <c r="H9" s="586"/>
      <c r="I9" s="198"/>
      <c r="J9" s="198"/>
      <c r="K9" s="198"/>
      <c r="L9" s="198"/>
      <c r="M9" s="198"/>
    </row>
    <row r="10" spans="3:13" ht="16.5" customHeight="1" thickBot="1" x14ac:dyDescent="0.3">
      <c r="C10" s="590" t="s">
        <v>51</v>
      </c>
      <c r="D10" s="592" t="s">
        <v>158</v>
      </c>
      <c r="E10" s="593"/>
      <c r="F10" s="593"/>
      <c r="G10" s="593"/>
      <c r="H10" s="594" t="s">
        <v>34</v>
      </c>
      <c r="I10" s="168"/>
      <c r="J10" s="168"/>
      <c r="K10" s="168"/>
      <c r="L10" s="168"/>
      <c r="M10" s="589"/>
    </row>
    <row r="11" spans="3:13" ht="21.75" customHeight="1" thickBot="1" x14ac:dyDescent="0.3">
      <c r="C11" s="591"/>
      <c r="D11" s="58" t="s">
        <v>35</v>
      </c>
      <c r="E11" s="58" t="s">
        <v>36</v>
      </c>
      <c r="F11" s="138" t="s">
        <v>37</v>
      </c>
      <c r="G11" s="227" t="s">
        <v>38</v>
      </c>
      <c r="H11" s="595"/>
      <c r="I11" s="169"/>
      <c r="J11" s="169"/>
      <c r="K11" s="169"/>
      <c r="L11" s="110"/>
      <c r="M11" s="589"/>
    </row>
    <row r="12" spans="3:13" ht="12" customHeight="1" thickBot="1" x14ac:dyDescent="0.3">
      <c r="C12" s="67" t="s">
        <v>17</v>
      </c>
      <c r="D12" s="84"/>
      <c r="E12" s="85"/>
      <c r="F12" s="139"/>
      <c r="G12" s="228"/>
      <c r="H12" s="171"/>
      <c r="I12" s="110"/>
      <c r="J12" s="110"/>
      <c r="K12" s="110"/>
      <c r="L12" s="110"/>
      <c r="M12" s="110"/>
    </row>
    <row r="13" spans="3:13" ht="16.5" thickBot="1" x14ac:dyDescent="0.3">
      <c r="C13" s="68" t="s">
        <v>7</v>
      </c>
      <c r="D13" s="239">
        <v>149</v>
      </c>
      <c r="E13" s="239">
        <v>57</v>
      </c>
      <c r="F13" s="231"/>
      <c r="G13" s="232"/>
      <c r="H13" s="242">
        <f>SUM(A13:G13)</f>
        <v>206</v>
      </c>
      <c r="I13" s="167"/>
      <c r="J13" s="167"/>
      <c r="K13" s="167"/>
      <c r="L13" s="111"/>
      <c r="M13" s="52"/>
    </row>
    <row r="14" spans="3:13" ht="12" customHeight="1" thickBot="1" x14ac:dyDescent="0.3">
      <c r="C14" s="65" t="s">
        <v>18</v>
      </c>
      <c r="D14" s="86"/>
      <c r="E14" s="87"/>
      <c r="F14" s="141"/>
      <c r="G14" s="229"/>
      <c r="H14" s="172"/>
      <c r="I14" s="112"/>
      <c r="J14" s="112"/>
      <c r="K14" s="112"/>
      <c r="L14" s="112"/>
      <c r="M14" s="112"/>
    </row>
    <row r="15" spans="3:13" ht="16.5" thickBot="1" x14ac:dyDescent="0.3">
      <c r="C15" s="69" t="s">
        <v>2</v>
      </c>
      <c r="D15" s="230">
        <v>2544</v>
      </c>
      <c r="E15" s="230">
        <v>5049</v>
      </c>
      <c r="F15" s="231"/>
      <c r="G15" s="232"/>
      <c r="H15" s="233">
        <f>SUM(D15:G15)</f>
        <v>7593</v>
      </c>
      <c r="I15" s="167"/>
      <c r="J15" s="167"/>
      <c r="K15" s="167"/>
      <c r="L15" s="112"/>
      <c r="M15" s="52"/>
    </row>
    <row r="16" spans="3:13" ht="16.5" thickBot="1" x14ac:dyDescent="0.3">
      <c r="C16" s="69" t="s">
        <v>3</v>
      </c>
      <c r="D16" s="230">
        <v>11737</v>
      </c>
      <c r="E16" s="230">
        <v>6278</v>
      </c>
      <c r="F16" s="231"/>
      <c r="G16" s="232"/>
      <c r="H16" s="233">
        <f>SUM(D16:G16)</f>
        <v>18015</v>
      </c>
      <c r="I16" s="167"/>
      <c r="J16" s="167"/>
      <c r="K16" s="167"/>
      <c r="L16" s="112"/>
      <c r="M16" s="52"/>
    </row>
    <row r="17" spans="1:13" ht="16.5" thickBot="1" x14ac:dyDescent="0.3">
      <c r="C17" s="69" t="s">
        <v>207</v>
      </c>
      <c r="D17" s="230">
        <v>50</v>
      </c>
      <c r="E17" s="230">
        <v>0</v>
      </c>
      <c r="F17" s="231"/>
      <c r="G17" s="232"/>
      <c r="H17" s="233">
        <f>SUM(D17:G17)</f>
        <v>50</v>
      </c>
      <c r="I17" s="167"/>
      <c r="J17" s="167"/>
      <c r="K17" s="167"/>
      <c r="L17" s="112"/>
      <c r="M17" s="52"/>
    </row>
    <row r="18" spans="1:13" ht="12.75" customHeight="1" thickBot="1" x14ac:dyDescent="0.3">
      <c r="C18" s="65" t="s">
        <v>20</v>
      </c>
      <c r="D18" s="234"/>
      <c r="E18" s="235"/>
      <c r="F18" s="236"/>
      <c r="G18" s="237"/>
      <c r="H18" s="238"/>
      <c r="I18" s="112"/>
      <c r="J18" s="112"/>
      <c r="K18" s="112"/>
      <c r="L18" s="112"/>
      <c r="M18" s="112"/>
    </row>
    <row r="19" spans="1:13" ht="16.5" thickBot="1" x14ac:dyDescent="0.3">
      <c r="C19" s="69" t="s">
        <v>40</v>
      </c>
      <c r="D19" s="230">
        <v>108</v>
      </c>
      <c r="E19" s="230">
        <v>97</v>
      </c>
      <c r="F19" s="231"/>
      <c r="G19" s="232"/>
      <c r="H19" s="233">
        <f>SUM(D19:G19)</f>
        <v>205</v>
      </c>
      <c r="I19" s="167"/>
      <c r="J19" s="317"/>
      <c r="K19" s="167"/>
      <c r="L19" s="112"/>
      <c r="M19" s="52"/>
    </row>
    <row r="20" spans="1:13" ht="16.5" thickBot="1" x14ac:dyDescent="0.3">
      <c r="C20" s="69" t="s">
        <v>14</v>
      </c>
      <c r="D20" s="230">
        <v>416</v>
      </c>
      <c r="E20" s="230">
        <v>213</v>
      </c>
      <c r="F20" s="231"/>
      <c r="G20" s="232"/>
      <c r="H20" s="233">
        <f>SUM(D20:G20)</f>
        <v>629</v>
      </c>
      <c r="I20" s="167"/>
      <c r="J20" s="317"/>
      <c r="K20" s="167"/>
      <c r="L20" s="112"/>
      <c r="M20" s="52"/>
    </row>
    <row r="21" spans="1:13" ht="16.5" thickBot="1" x14ac:dyDescent="0.3">
      <c r="C21" s="68" t="s">
        <v>15</v>
      </c>
      <c r="D21" s="239">
        <v>0</v>
      </c>
      <c r="E21" s="230">
        <v>0</v>
      </c>
      <c r="F21" s="231"/>
      <c r="G21" s="240"/>
      <c r="H21" s="241">
        <f>SUM(D21:G21)</f>
        <v>0</v>
      </c>
      <c r="I21" s="167"/>
      <c r="J21" s="317"/>
      <c r="K21" s="167"/>
      <c r="L21" s="112"/>
      <c r="M21" s="52"/>
    </row>
    <row r="22" spans="1:13" ht="16.5" thickBot="1" x14ac:dyDescent="0.3">
      <c r="C22" s="60" t="s">
        <v>56</v>
      </c>
      <c r="D22" s="59">
        <f>SUM(D13:D21)</f>
        <v>15004</v>
      </c>
      <c r="E22" s="114">
        <f>SUM(E13:E21)</f>
        <v>11694</v>
      </c>
      <c r="F22" s="140">
        <f t="shared" ref="F22:G22" si="0">SUM(F13:F21)</f>
        <v>0</v>
      </c>
      <c r="G22" s="140">
        <f t="shared" si="0"/>
        <v>0</v>
      </c>
      <c r="H22" s="173">
        <f>SUM(H13:H21)</f>
        <v>26698</v>
      </c>
      <c r="I22" s="170"/>
      <c r="J22" s="170"/>
      <c r="K22" s="170"/>
      <c r="L22" s="113"/>
      <c r="M22" s="113"/>
    </row>
    <row r="23" spans="1:13" x14ac:dyDescent="0.25">
      <c r="C23" s="11" t="s">
        <v>110</v>
      </c>
      <c r="M23" s="96"/>
    </row>
    <row r="24" spans="1:13" x14ac:dyDescent="0.25">
      <c r="C24" s="6"/>
    </row>
    <row r="25" spans="1:13" x14ac:dyDescent="0.25">
      <c r="C25" s="89"/>
      <c r="H25" s="106"/>
    </row>
    <row r="28" spans="1:13" ht="15.75" thickBot="1" x14ac:dyDescent="0.3"/>
    <row r="29" spans="1:13" ht="19.5" customHeight="1" thickBot="1" x14ac:dyDescent="0.3">
      <c r="A29" t="s">
        <v>127</v>
      </c>
      <c r="C29" s="587" t="s">
        <v>51</v>
      </c>
      <c r="D29" s="596" t="s">
        <v>158</v>
      </c>
      <c r="E29" s="597"/>
      <c r="F29" s="597"/>
      <c r="G29" s="598"/>
      <c r="H29" s="599" t="s">
        <v>112</v>
      </c>
      <c r="I29" s="597"/>
      <c r="J29" s="597"/>
      <c r="K29" s="600"/>
      <c r="L29" s="109"/>
      <c r="M29" s="589"/>
    </row>
    <row r="30" spans="1:13" ht="32.25" thickBot="1" x14ac:dyDescent="0.3">
      <c r="C30" s="588"/>
      <c r="D30" s="184" t="s">
        <v>35</v>
      </c>
      <c r="E30" s="185" t="s">
        <v>36</v>
      </c>
      <c r="F30" s="186" t="s">
        <v>37</v>
      </c>
      <c r="G30" s="215" t="s">
        <v>38</v>
      </c>
      <c r="H30" s="218" t="s">
        <v>35</v>
      </c>
      <c r="I30" s="219" t="s">
        <v>36</v>
      </c>
      <c r="J30" s="186" t="s">
        <v>37</v>
      </c>
      <c r="K30" s="220" t="s">
        <v>38</v>
      </c>
      <c r="L30" s="110"/>
      <c r="M30" s="589"/>
    </row>
    <row r="31" spans="1:13" ht="16.5" thickBot="1" x14ac:dyDescent="0.3">
      <c r="C31" s="174" t="s">
        <v>88</v>
      </c>
      <c r="D31" s="211">
        <f>+D13</f>
        <v>149</v>
      </c>
      <c r="E31" s="211">
        <f>+E13</f>
        <v>57</v>
      </c>
      <c r="F31" s="212">
        <v>0</v>
      </c>
      <c r="G31" s="212">
        <v>0</v>
      </c>
      <c r="H31" s="403">
        <f>+D31/D38</f>
        <v>9.930685150626499E-3</v>
      </c>
      <c r="I31" s="403">
        <f>+E31/E38</f>
        <v>4.8742945100051305E-3</v>
      </c>
      <c r="J31" s="426" t="s">
        <v>170</v>
      </c>
      <c r="K31" s="457" t="s">
        <v>170</v>
      </c>
      <c r="L31" s="111"/>
      <c r="M31" s="52"/>
    </row>
    <row r="32" spans="1:13" ht="16.5" thickBot="1" x14ac:dyDescent="0.3">
      <c r="C32" s="175" t="s">
        <v>89</v>
      </c>
      <c r="D32" s="213">
        <f t="shared" ref="D32:E34" si="1">+D15</f>
        <v>2544</v>
      </c>
      <c r="E32" s="213">
        <f t="shared" si="1"/>
        <v>5049</v>
      </c>
      <c r="F32" s="212">
        <v>0</v>
      </c>
      <c r="G32" s="212">
        <v>0</v>
      </c>
      <c r="H32" s="403">
        <f>+D32/D38</f>
        <v>0.16955478539056251</v>
      </c>
      <c r="I32" s="403">
        <f>+E32/E38</f>
        <v>0.43175987685992817</v>
      </c>
      <c r="J32" s="426" t="s">
        <v>170</v>
      </c>
      <c r="K32" s="457" t="s">
        <v>170</v>
      </c>
      <c r="L32" s="112"/>
      <c r="M32" s="52"/>
    </row>
    <row r="33" spans="1:13" ht="32.25" thickBot="1" x14ac:dyDescent="0.3">
      <c r="C33" s="176" t="s">
        <v>90</v>
      </c>
      <c r="D33" s="213">
        <f t="shared" si="1"/>
        <v>11737</v>
      </c>
      <c r="E33" s="213">
        <f t="shared" si="1"/>
        <v>6278</v>
      </c>
      <c r="F33" s="212">
        <v>0</v>
      </c>
      <c r="G33" s="212">
        <v>0</v>
      </c>
      <c r="H33" s="403">
        <f>+D33/D38</f>
        <v>0.782258064516129</v>
      </c>
      <c r="I33" s="403">
        <f>+E33/E38</f>
        <v>0.53685650761074055</v>
      </c>
      <c r="J33" s="426" t="s">
        <v>170</v>
      </c>
      <c r="K33" s="457" t="s">
        <v>170</v>
      </c>
      <c r="L33" s="112"/>
      <c r="M33" s="52"/>
    </row>
    <row r="34" spans="1:13" ht="16.5" thickBot="1" x14ac:dyDescent="0.3">
      <c r="C34" s="175" t="s">
        <v>209</v>
      </c>
      <c r="D34" s="213">
        <f t="shared" si="1"/>
        <v>50</v>
      </c>
      <c r="E34" s="213">
        <f t="shared" si="1"/>
        <v>0</v>
      </c>
      <c r="F34" s="212">
        <v>0</v>
      </c>
      <c r="G34" s="212">
        <v>0</v>
      </c>
      <c r="H34" s="403">
        <f>+D34/D38</f>
        <v>3.3324446814182885E-3</v>
      </c>
      <c r="I34" s="403">
        <f>+E34/E38</f>
        <v>0</v>
      </c>
      <c r="J34" s="426" t="s">
        <v>170</v>
      </c>
      <c r="K34" s="457" t="s">
        <v>170</v>
      </c>
      <c r="L34" s="112"/>
      <c r="M34" s="52"/>
    </row>
    <row r="35" spans="1:13" ht="16.5" thickBot="1" x14ac:dyDescent="0.3">
      <c r="C35" s="175" t="s">
        <v>91</v>
      </c>
      <c r="D35" s="213">
        <f t="shared" ref="D35:E37" si="2">+D19</f>
        <v>108</v>
      </c>
      <c r="E35" s="213">
        <f t="shared" si="2"/>
        <v>97</v>
      </c>
      <c r="F35" s="212">
        <v>0</v>
      </c>
      <c r="G35" s="212">
        <v>0</v>
      </c>
      <c r="H35" s="403">
        <f>+D35/D38</f>
        <v>7.1980805118635029E-3</v>
      </c>
      <c r="I35" s="403">
        <f>+E35/E38</f>
        <v>8.2948520608859249E-3</v>
      </c>
      <c r="J35" s="426" t="s">
        <v>170</v>
      </c>
      <c r="K35" s="457" t="s">
        <v>170</v>
      </c>
      <c r="L35" s="112"/>
      <c r="M35" s="52"/>
    </row>
    <row r="36" spans="1:13" ht="16.5" thickBot="1" x14ac:dyDescent="0.3">
      <c r="C36" s="175" t="s">
        <v>92</v>
      </c>
      <c r="D36" s="213">
        <f t="shared" si="2"/>
        <v>416</v>
      </c>
      <c r="E36" s="213">
        <f t="shared" si="2"/>
        <v>213</v>
      </c>
      <c r="F36" s="212">
        <v>0</v>
      </c>
      <c r="G36" s="212">
        <v>0</v>
      </c>
      <c r="H36" s="403">
        <f>+D36/D38</f>
        <v>2.7725939749400162E-2</v>
      </c>
      <c r="I36" s="403">
        <f>+E36/E38</f>
        <v>1.8214468958440224E-2</v>
      </c>
      <c r="J36" s="426" t="s">
        <v>170</v>
      </c>
      <c r="K36" s="457" t="s">
        <v>170</v>
      </c>
      <c r="L36" s="112"/>
      <c r="M36" s="52"/>
    </row>
    <row r="37" spans="1:13" ht="16.5" thickBot="1" x14ac:dyDescent="0.3">
      <c r="C37" s="174" t="s">
        <v>93</v>
      </c>
      <c r="D37" s="214">
        <f t="shared" si="2"/>
        <v>0</v>
      </c>
      <c r="E37" s="214">
        <f t="shared" si="2"/>
        <v>0</v>
      </c>
      <c r="F37" s="212">
        <v>0</v>
      </c>
      <c r="G37" s="212">
        <v>0</v>
      </c>
      <c r="H37" s="404">
        <f>+D37/D38</f>
        <v>0</v>
      </c>
      <c r="I37" s="404">
        <f>+E37/E38</f>
        <v>0</v>
      </c>
      <c r="J37" s="426" t="s">
        <v>170</v>
      </c>
      <c r="K37" s="457" t="s">
        <v>170</v>
      </c>
      <c r="L37" s="112"/>
      <c r="M37" s="52"/>
    </row>
    <row r="38" spans="1:13" ht="16.5" thickBot="1" x14ac:dyDescent="0.3">
      <c r="C38" s="179" t="s">
        <v>56</v>
      </c>
      <c r="D38" s="181">
        <f>SUM(D31:D37)</f>
        <v>15004</v>
      </c>
      <c r="E38" s="182">
        <f>SUM(E31:E37)</f>
        <v>11694</v>
      </c>
      <c r="F38" s="183">
        <f>SUM(F31:F37)</f>
        <v>0</v>
      </c>
      <c r="G38" s="216">
        <f>SUM(G31:G37)</f>
        <v>0</v>
      </c>
      <c r="H38" s="180">
        <f>SUM(H31:H37)</f>
        <v>1</v>
      </c>
      <c r="I38" s="180">
        <f t="shared" ref="I38:J38" si="3">SUM(I31:I37)</f>
        <v>1</v>
      </c>
      <c r="J38" s="180">
        <f t="shared" si="3"/>
        <v>0</v>
      </c>
      <c r="K38" s="217">
        <f t="shared" ref="K38" si="4">SUM(K31:K37)</f>
        <v>0</v>
      </c>
      <c r="L38" s="113"/>
      <c r="M38" s="113"/>
    </row>
    <row r="40" spans="1:13" ht="18.75" x14ac:dyDescent="0.3">
      <c r="D40" s="115">
        <f>SUM(D38:G38)</f>
        <v>26698</v>
      </c>
    </row>
    <row r="41" spans="1:13" ht="15.75" thickBot="1" x14ac:dyDescent="0.3"/>
    <row r="42" spans="1:13" ht="15.75" thickBot="1" x14ac:dyDescent="0.3">
      <c r="D42" s="116">
        <f>+D38/D40</f>
        <v>0.56198966214697732</v>
      </c>
      <c r="E42" s="117">
        <f>+E38/D40</f>
        <v>0.43801033785302268</v>
      </c>
      <c r="F42" s="177">
        <f>+F38/D40</f>
        <v>0</v>
      </c>
      <c r="G42" s="178">
        <f>+G38/D40</f>
        <v>0</v>
      </c>
      <c r="H42" s="38"/>
    </row>
    <row r="43" spans="1:13" x14ac:dyDescent="0.25">
      <c r="G43" s="38"/>
    </row>
    <row r="47" spans="1:13" ht="15.75" thickBot="1" x14ac:dyDescent="0.3"/>
    <row r="48" spans="1:13" ht="31.5" x14ac:dyDescent="0.25">
      <c r="A48" t="s">
        <v>126</v>
      </c>
      <c r="C48" s="222" t="s">
        <v>34</v>
      </c>
      <c r="D48" s="224" t="s">
        <v>35</v>
      </c>
      <c r="E48" s="187" t="s">
        <v>36</v>
      </c>
      <c r="F48" s="225" t="s">
        <v>37</v>
      </c>
      <c r="G48" s="188" t="s">
        <v>38</v>
      </c>
    </row>
    <row r="49" spans="3:7" ht="16.5" thickBot="1" x14ac:dyDescent="0.3">
      <c r="C49" s="223" t="s">
        <v>111</v>
      </c>
      <c r="D49" s="226">
        <f>+D38</f>
        <v>15004</v>
      </c>
      <c r="E49" s="189">
        <f>+E38</f>
        <v>11694</v>
      </c>
      <c r="F49" s="189">
        <f>+F38</f>
        <v>0</v>
      </c>
      <c r="G49" s="221">
        <f>+G38</f>
        <v>0</v>
      </c>
    </row>
  </sheetData>
  <mergeCells count="12">
    <mergeCell ref="M29:M30"/>
    <mergeCell ref="C10:C11"/>
    <mergeCell ref="M10:M11"/>
    <mergeCell ref="D10:G10"/>
    <mergeCell ref="H10:H11"/>
    <mergeCell ref="D29:G29"/>
    <mergeCell ref="H29:K29"/>
    <mergeCell ref="C6:H6"/>
    <mergeCell ref="C7:H7"/>
    <mergeCell ref="C8:H8"/>
    <mergeCell ref="C9:H9"/>
    <mergeCell ref="C29:C30"/>
  </mergeCells>
  <printOptions horizontalCentered="1" verticalCentered="1"/>
  <pageMargins left="0.70866141732283472" right="0.70866141732283472" top="0" bottom="0" header="0.31496062992125984" footer="0.31496062992125984"/>
  <pageSetup scale="8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2:Q62"/>
  <sheetViews>
    <sheetView topLeftCell="B1" workbookViewId="0">
      <selection activeCell="C25" sqref="C25"/>
    </sheetView>
  </sheetViews>
  <sheetFormatPr baseColWidth="10" defaultRowHeight="15" x14ac:dyDescent="0.25"/>
  <cols>
    <col min="3" max="3" width="39.5703125" customWidth="1"/>
    <col min="4" max="4" width="15" customWidth="1"/>
    <col min="7" max="7" width="12.5703125" bestFit="1" customWidth="1"/>
    <col min="15" max="15" width="9.85546875" customWidth="1"/>
    <col min="16" max="16" width="38.85546875" customWidth="1"/>
    <col min="17" max="17" width="24" customWidth="1"/>
  </cols>
  <sheetData>
    <row r="2" spans="3:17" s="427" customFormat="1" x14ac:dyDescent="0.25"/>
    <row r="3" spans="3:17" s="427" customFormat="1" x14ac:dyDescent="0.25"/>
    <row r="4" spans="3:17" s="427" customFormat="1" x14ac:dyDescent="0.25"/>
    <row r="5" spans="3:17" s="427" customFormat="1" x14ac:dyDescent="0.25"/>
    <row r="6" spans="3:17" x14ac:dyDescent="0.25">
      <c r="C6" s="576" t="s">
        <v>159</v>
      </c>
      <c r="D6" s="576"/>
      <c r="E6" s="576"/>
      <c r="F6" s="576"/>
      <c r="G6" s="576"/>
      <c r="H6" s="576"/>
      <c r="I6" s="576"/>
      <c r="J6" s="576"/>
      <c r="K6" s="576"/>
    </row>
    <row r="7" spans="3:17" x14ac:dyDescent="0.25">
      <c r="C7" s="576" t="s">
        <v>173</v>
      </c>
      <c r="D7" s="576"/>
      <c r="E7" s="576"/>
      <c r="F7" s="576"/>
      <c r="G7" s="576"/>
      <c r="H7" s="576"/>
      <c r="I7" s="576"/>
      <c r="J7" s="576"/>
      <c r="K7" s="576"/>
    </row>
    <row r="8" spans="3:17" ht="18.75" x14ac:dyDescent="0.25">
      <c r="C8" s="545" t="s">
        <v>28</v>
      </c>
      <c r="D8" s="545"/>
      <c r="E8" s="545"/>
      <c r="F8" s="545"/>
      <c r="G8" s="545"/>
      <c r="H8" s="545"/>
      <c r="I8" s="545"/>
      <c r="J8" s="545"/>
      <c r="K8" s="545"/>
    </row>
    <row r="9" spans="3:17" ht="15.75" x14ac:dyDescent="0.25">
      <c r="C9" s="622" t="s">
        <v>174</v>
      </c>
      <c r="D9" s="622"/>
      <c r="E9" s="622"/>
      <c r="F9" s="622"/>
      <c r="G9" s="622"/>
      <c r="H9" s="622"/>
      <c r="I9" s="622"/>
      <c r="J9" s="622"/>
      <c r="K9" s="622"/>
    </row>
    <row r="10" spans="3:17" ht="6.75" customHeight="1" thickBot="1" x14ac:dyDescent="0.3">
      <c r="C10" s="8"/>
    </row>
    <row r="11" spans="3:17" ht="16.5" customHeight="1" thickBot="1" x14ac:dyDescent="0.3">
      <c r="C11" s="613" t="s">
        <v>51</v>
      </c>
      <c r="D11" s="613" t="s">
        <v>53</v>
      </c>
      <c r="E11" s="617" t="s">
        <v>54</v>
      </c>
      <c r="F11" s="618"/>
      <c r="G11" s="618"/>
      <c r="H11" s="618"/>
      <c r="I11" s="619"/>
      <c r="J11" s="615" t="s">
        <v>34</v>
      </c>
      <c r="K11" s="620" t="s">
        <v>55</v>
      </c>
      <c r="P11" s="601" t="s">
        <v>51</v>
      </c>
      <c r="Q11" s="603" t="s">
        <v>55</v>
      </c>
    </row>
    <row r="12" spans="3:17" ht="32.25" thickBot="1" x14ac:dyDescent="0.3">
      <c r="C12" s="614"/>
      <c r="D12" s="614"/>
      <c r="E12" s="61" t="s">
        <v>41</v>
      </c>
      <c r="F12" s="249" t="s">
        <v>128</v>
      </c>
      <c r="G12" s="64">
        <v>2022</v>
      </c>
      <c r="H12" s="64">
        <v>2023</v>
      </c>
      <c r="I12" s="64">
        <v>2024</v>
      </c>
      <c r="J12" s="616"/>
      <c r="K12" s="621"/>
      <c r="P12" s="602"/>
      <c r="Q12" s="604"/>
    </row>
    <row r="13" spans="3:17" ht="11.25" customHeight="1" thickBot="1" x14ac:dyDescent="0.3">
      <c r="C13" s="67" t="s">
        <v>17</v>
      </c>
      <c r="D13" s="70"/>
      <c r="E13" s="71"/>
      <c r="F13" s="250"/>
      <c r="G13" s="71"/>
      <c r="H13" s="71"/>
      <c r="I13" s="71"/>
      <c r="J13" s="72"/>
      <c r="K13" s="72"/>
      <c r="P13" s="160" t="s">
        <v>17</v>
      </c>
      <c r="Q13" s="161"/>
    </row>
    <row r="14" spans="3:17" ht="16.5" thickBot="1" x14ac:dyDescent="0.3">
      <c r="C14" s="68" t="s">
        <v>7</v>
      </c>
      <c r="D14" s="74">
        <v>3700</v>
      </c>
      <c r="E14" s="239">
        <v>208</v>
      </c>
      <c r="F14" s="246">
        <v>441</v>
      </c>
      <c r="G14" s="246">
        <f>+'Anexo 3'!H13</f>
        <v>206</v>
      </c>
      <c r="H14" s="75" t="s">
        <v>39</v>
      </c>
      <c r="I14" s="76" t="s">
        <v>39</v>
      </c>
      <c r="J14" s="74">
        <f>SUM(E14:I14)</f>
        <v>855</v>
      </c>
      <c r="K14" s="122">
        <f>+(J14/D14)</f>
        <v>0.23108108108108108</v>
      </c>
      <c r="P14" s="149" t="s">
        <v>7</v>
      </c>
      <c r="Q14" s="251">
        <f>+K14</f>
        <v>0.23108108108108108</v>
      </c>
    </row>
    <row r="15" spans="3:17" ht="10.5" customHeight="1" thickBot="1" x14ac:dyDescent="0.3">
      <c r="C15" s="66" t="s">
        <v>18</v>
      </c>
      <c r="D15" s="77"/>
      <c r="E15" s="243"/>
      <c r="F15" s="248"/>
      <c r="G15" s="248"/>
      <c r="H15" s="78"/>
      <c r="I15" s="78"/>
      <c r="J15" s="79"/>
      <c r="K15" s="79"/>
      <c r="M15" s="190" t="s">
        <v>101</v>
      </c>
      <c r="P15" s="157" t="s">
        <v>18</v>
      </c>
      <c r="Q15" s="158"/>
    </row>
    <row r="16" spans="3:17" ht="16.5" thickBot="1" x14ac:dyDescent="0.3">
      <c r="C16" s="69" t="s">
        <v>2</v>
      </c>
      <c r="D16" s="608">
        <v>178424</v>
      </c>
      <c r="E16" s="244"/>
      <c r="F16" s="246">
        <v>35167</v>
      </c>
      <c r="G16" s="246">
        <f>+'Anexo 3'!H15</f>
        <v>7593</v>
      </c>
      <c r="H16" s="80" t="s">
        <v>39</v>
      </c>
      <c r="I16" s="81" t="s">
        <v>39</v>
      </c>
      <c r="J16" s="74">
        <f t="shared" ref="J16:J18" si="0">SUM(E16:I16)</f>
        <v>42760</v>
      </c>
      <c r="K16" s="122">
        <f>+J16/D16</f>
        <v>0.23965385822535085</v>
      </c>
      <c r="M16" s="106">
        <f>SUM(G16:G17)</f>
        <v>25608</v>
      </c>
      <c r="P16" s="159" t="s">
        <v>2</v>
      </c>
      <c r="Q16" s="163">
        <f>+K16</f>
        <v>0.23965385822535085</v>
      </c>
    </row>
    <row r="17" spans="3:17" ht="16.5" thickBot="1" x14ac:dyDescent="0.3">
      <c r="C17" s="69" t="s">
        <v>3</v>
      </c>
      <c r="D17" s="609"/>
      <c r="E17" s="230">
        <v>8000</v>
      </c>
      <c r="F17" s="246">
        <v>35422</v>
      </c>
      <c r="G17" s="246">
        <f>+'Anexo 3'!H16</f>
        <v>18015</v>
      </c>
      <c r="H17" s="80" t="s">
        <v>39</v>
      </c>
      <c r="I17" s="81" t="s">
        <v>39</v>
      </c>
      <c r="J17" s="74">
        <f t="shared" si="0"/>
        <v>61437</v>
      </c>
      <c r="K17" s="122">
        <f>+J17/D16</f>
        <v>0.34433148006994574</v>
      </c>
      <c r="M17" s="123"/>
      <c r="P17" s="159" t="s">
        <v>3</v>
      </c>
      <c r="Q17" s="163">
        <f>+K17</f>
        <v>0.34433148006994574</v>
      </c>
    </row>
    <row r="18" spans="3:17" ht="16.5" thickBot="1" x14ac:dyDescent="0.3">
      <c r="C18" s="69" t="s">
        <v>207</v>
      </c>
      <c r="D18" s="82">
        <v>16800</v>
      </c>
      <c r="E18" s="230" t="s">
        <v>39</v>
      </c>
      <c r="F18" s="246">
        <v>532</v>
      </c>
      <c r="G18" s="246">
        <f>+'Anexo 3'!H17</f>
        <v>50</v>
      </c>
      <c r="H18" s="80" t="s">
        <v>39</v>
      </c>
      <c r="I18" s="81" t="s">
        <v>39</v>
      </c>
      <c r="J18" s="74">
        <f t="shared" si="0"/>
        <v>582</v>
      </c>
      <c r="K18" s="122">
        <f>+J18/D18</f>
        <v>3.4642857142857142E-2</v>
      </c>
      <c r="P18" s="159" t="s">
        <v>207</v>
      </c>
      <c r="Q18" s="163">
        <f>+K18</f>
        <v>3.4642857142857142E-2</v>
      </c>
    </row>
    <row r="19" spans="3:17" ht="12" customHeight="1" thickBot="1" x14ac:dyDescent="0.3">
      <c r="C19" s="66" t="s">
        <v>20</v>
      </c>
      <c r="D19" s="77"/>
      <c r="E19" s="243"/>
      <c r="F19" s="248"/>
      <c r="G19" s="248"/>
      <c r="H19" s="78"/>
      <c r="I19" s="78"/>
      <c r="J19" s="79"/>
      <c r="K19" s="79"/>
      <c r="M19" s="191" t="s">
        <v>100</v>
      </c>
      <c r="P19" s="157" t="s">
        <v>20</v>
      </c>
      <c r="Q19" s="158"/>
    </row>
    <row r="20" spans="3:17" ht="16.5" thickBot="1" x14ac:dyDescent="0.3">
      <c r="C20" s="69" t="s">
        <v>40</v>
      </c>
      <c r="D20" s="608">
        <v>8606</v>
      </c>
      <c r="E20" s="230">
        <v>440</v>
      </c>
      <c r="F20" s="246">
        <v>821</v>
      </c>
      <c r="G20" s="246">
        <f>+'Anexo 3'!H19</f>
        <v>205</v>
      </c>
      <c r="H20" s="80" t="s">
        <v>39</v>
      </c>
      <c r="I20" s="81" t="s">
        <v>39</v>
      </c>
      <c r="J20" s="74">
        <f t="shared" ref="J20:J22" si="1">SUM(E20:I20)</f>
        <v>1466</v>
      </c>
      <c r="K20" s="122">
        <f>+J20/D20</f>
        <v>0.17034627004415523</v>
      </c>
      <c r="M20" s="155">
        <f>SUM(G20:G21)</f>
        <v>834</v>
      </c>
      <c r="P20" s="159" t="s">
        <v>40</v>
      </c>
      <c r="Q20" s="163">
        <f>+K20</f>
        <v>0.17034627004415523</v>
      </c>
    </row>
    <row r="21" spans="3:17" ht="16.5" thickBot="1" x14ac:dyDescent="0.3">
      <c r="C21" s="69" t="s">
        <v>14</v>
      </c>
      <c r="D21" s="610"/>
      <c r="E21" s="230" t="s">
        <v>39</v>
      </c>
      <c r="F21" s="246">
        <f>1517-10</f>
        <v>1507</v>
      </c>
      <c r="G21" s="246">
        <f>+'Anexo 3'!H20</f>
        <v>629</v>
      </c>
      <c r="H21" s="80" t="s">
        <v>39</v>
      </c>
      <c r="I21" s="81" t="s">
        <v>39</v>
      </c>
      <c r="J21" s="74">
        <f t="shared" si="1"/>
        <v>2136</v>
      </c>
      <c r="K21" s="122">
        <f>+J21/D20</f>
        <v>0.24819893097838716</v>
      </c>
      <c r="P21" s="159" t="s">
        <v>14</v>
      </c>
      <c r="Q21" s="163">
        <f>+K21</f>
        <v>0.24819893097838716</v>
      </c>
    </row>
    <row r="22" spans="3:17" ht="16.5" thickBot="1" x14ac:dyDescent="0.3">
      <c r="C22" s="69" t="s">
        <v>15</v>
      </c>
      <c r="D22" s="609"/>
      <c r="E22" s="230" t="s">
        <v>39</v>
      </c>
      <c r="F22" s="246">
        <v>35</v>
      </c>
      <c r="G22" s="246">
        <f>+'Anexo 3'!H21</f>
        <v>0</v>
      </c>
      <c r="H22" s="80" t="s">
        <v>39</v>
      </c>
      <c r="I22" s="81" t="s">
        <v>39</v>
      </c>
      <c r="J22" s="74">
        <f t="shared" si="1"/>
        <v>35</v>
      </c>
      <c r="K22" s="83">
        <f>+J22/D20</f>
        <v>4.066930048803161E-3</v>
      </c>
      <c r="P22" s="152" t="s">
        <v>15</v>
      </c>
      <c r="Q22" s="162">
        <f>+K22</f>
        <v>4.066930048803161E-3</v>
      </c>
    </row>
    <row r="23" spans="3:17" ht="16.5" thickBot="1" x14ac:dyDescent="0.3">
      <c r="C23" s="60" t="s">
        <v>34</v>
      </c>
      <c r="D23" s="62">
        <f>SUM(D14:D22)</f>
        <v>207530</v>
      </c>
      <c r="E23" s="245">
        <v>8648</v>
      </c>
      <c r="F23" s="247">
        <f>SUM(F14:F22)</f>
        <v>73925</v>
      </c>
      <c r="G23" s="247">
        <f>SUM(G14:G22)</f>
        <v>26698</v>
      </c>
      <c r="H23" s="63" t="s">
        <v>52</v>
      </c>
      <c r="I23" s="63" t="s">
        <v>52</v>
      </c>
      <c r="J23" s="62">
        <f>SUM(J14:J22)</f>
        <v>109271</v>
      </c>
      <c r="K23" s="73">
        <f>+J23/D23</f>
        <v>0.52653110393678026</v>
      </c>
      <c r="Q23" s="164"/>
    </row>
    <row r="24" spans="3:17" ht="12" customHeight="1" x14ac:dyDescent="0.25">
      <c r="C24" s="11" t="s">
        <v>110</v>
      </c>
      <c r="F24" s="56"/>
      <c r="J24" s="121"/>
    </row>
    <row r="25" spans="3:17" ht="9.75" customHeight="1" x14ac:dyDescent="0.25">
      <c r="C25" s="510" t="s">
        <v>300</v>
      </c>
    </row>
    <row r="26" spans="3:17" x14ac:dyDescent="0.25">
      <c r="C26" s="13"/>
    </row>
    <row r="27" spans="3:17" ht="15.75" thickBot="1" x14ac:dyDescent="0.3">
      <c r="C27" s="13"/>
    </row>
    <row r="28" spans="3:17" ht="15" customHeight="1" x14ac:dyDescent="0.25">
      <c r="C28" s="601" t="s">
        <v>51</v>
      </c>
      <c r="D28" s="605" t="s">
        <v>55</v>
      </c>
      <c r="E28" s="611" t="s">
        <v>160</v>
      </c>
    </row>
    <row r="29" spans="3:17" ht="15" customHeight="1" x14ac:dyDescent="0.25">
      <c r="C29" s="607"/>
      <c r="D29" s="606"/>
      <c r="E29" s="612"/>
    </row>
    <row r="30" spans="3:17" ht="15.75" x14ac:dyDescent="0.25">
      <c r="C30" s="149" t="s">
        <v>98</v>
      </c>
      <c r="D30" s="88" t="e">
        <f>+D37/E30</f>
        <v>#DIV/0!</v>
      </c>
      <c r="E30" s="458">
        <v>0</v>
      </c>
    </row>
    <row r="31" spans="3:17" x14ac:dyDescent="0.25">
      <c r="C31" s="150" t="s">
        <v>20</v>
      </c>
      <c r="D31" s="88">
        <f>+D36/E31</f>
        <v>0.41168658698539179</v>
      </c>
      <c r="E31" s="153">
        <v>753</v>
      </c>
    </row>
    <row r="32" spans="3:17" ht="31.5" x14ac:dyDescent="0.25">
      <c r="C32" s="329" t="s">
        <v>99</v>
      </c>
      <c r="D32" s="487">
        <f>+D35/E32</f>
        <v>0.99621811785400172</v>
      </c>
      <c r="E32" s="153">
        <f>11370</f>
        <v>11370</v>
      </c>
    </row>
    <row r="33" spans="3:11" ht="16.5" thickBot="1" x14ac:dyDescent="0.3">
      <c r="C33" s="330" t="s">
        <v>207</v>
      </c>
      <c r="D33" s="151">
        <f>+D38/E33</f>
        <v>0</v>
      </c>
      <c r="E33" s="154">
        <v>1800</v>
      </c>
    </row>
    <row r="34" spans="3:11" ht="15.75" x14ac:dyDescent="0.25">
      <c r="C34" s="331"/>
      <c r="D34" s="332"/>
      <c r="E34" s="332"/>
    </row>
    <row r="35" spans="3:11" ht="15.75" x14ac:dyDescent="0.25">
      <c r="C35" s="331" t="s">
        <v>102</v>
      </c>
      <c r="D35" s="153">
        <v>11327</v>
      </c>
      <c r="E35" s="332"/>
    </row>
    <row r="36" spans="3:11" ht="15.75" x14ac:dyDescent="0.25">
      <c r="C36" s="331" t="s">
        <v>103</v>
      </c>
      <c r="D36" s="153">
        <v>310</v>
      </c>
      <c r="E36" s="333"/>
    </row>
    <row r="37" spans="3:11" ht="15.75" x14ac:dyDescent="0.25">
      <c r="C37" s="331" t="s">
        <v>104</v>
      </c>
      <c r="D37" s="153">
        <v>57</v>
      </c>
    </row>
    <row r="38" spans="3:11" ht="15.75" x14ac:dyDescent="0.25">
      <c r="C38" s="331" t="s">
        <v>207</v>
      </c>
      <c r="D38" s="153">
        <v>0</v>
      </c>
    </row>
    <row r="39" spans="3:11" ht="25.5" customHeight="1" x14ac:dyDescent="0.25">
      <c r="D39" s="334">
        <f>SUM(D35:D38)</f>
        <v>11694</v>
      </c>
      <c r="G39" s="623" t="s">
        <v>200</v>
      </c>
      <c r="H39" s="623"/>
      <c r="I39" s="623"/>
      <c r="J39" s="623"/>
      <c r="K39" s="623"/>
    </row>
    <row r="41" spans="3:11" ht="15.75" thickBot="1" x14ac:dyDescent="0.3"/>
    <row r="42" spans="3:11" x14ac:dyDescent="0.25">
      <c r="C42" s="601" t="s">
        <v>51</v>
      </c>
      <c r="D42" s="605" t="s">
        <v>55</v>
      </c>
      <c r="E42" s="611" t="s">
        <v>160</v>
      </c>
    </row>
    <row r="43" spans="3:11" x14ac:dyDescent="0.25">
      <c r="C43" s="607"/>
      <c r="D43" s="606"/>
      <c r="E43" s="612"/>
    </row>
    <row r="44" spans="3:11" ht="15.75" x14ac:dyDescent="0.25">
      <c r="C44" s="149" t="s">
        <v>98</v>
      </c>
      <c r="D44" s="88">
        <f>+D37/E44</f>
        <v>8.1428571428571433E-2</v>
      </c>
      <c r="E44" s="153">
        <v>700</v>
      </c>
    </row>
    <row r="45" spans="3:11" x14ac:dyDescent="0.25">
      <c r="C45" s="150" t="s">
        <v>20</v>
      </c>
      <c r="D45" s="88">
        <f>+D36/E45</f>
        <v>0.15848670756646216</v>
      </c>
      <c r="E45" s="153">
        <v>1956</v>
      </c>
    </row>
    <row r="46" spans="3:11" ht="31.5" x14ac:dyDescent="0.25">
      <c r="C46" s="329" t="s">
        <v>99</v>
      </c>
      <c r="D46" s="88">
        <f>+D35/E46</f>
        <v>0.15369063772048847</v>
      </c>
      <c r="E46" s="153">
        <v>73700</v>
      </c>
    </row>
    <row r="47" spans="3:11" ht="16.5" thickBot="1" x14ac:dyDescent="0.3">
      <c r="C47" s="330" t="s">
        <v>207</v>
      </c>
      <c r="D47" s="151">
        <f>+D38/E47</f>
        <v>0</v>
      </c>
      <c r="E47" s="154">
        <v>600</v>
      </c>
    </row>
    <row r="50" spans="3:8" x14ac:dyDescent="0.25">
      <c r="C50" s="630" t="s">
        <v>30</v>
      </c>
      <c r="D50" s="606" t="s">
        <v>197</v>
      </c>
      <c r="E50" s="606" t="s">
        <v>161</v>
      </c>
      <c r="F50" s="606" t="s">
        <v>198</v>
      </c>
    </row>
    <row r="51" spans="3:8" ht="33" customHeight="1" x14ac:dyDescent="0.25">
      <c r="C51" s="606"/>
      <c r="D51" s="606"/>
      <c r="E51" s="606"/>
      <c r="F51" s="606"/>
    </row>
    <row r="52" spans="3:8" ht="15.75" x14ac:dyDescent="0.25">
      <c r="C52" s="335" t="s">
        <v>17</v>
      </c>
      <c r="D52" s="336"/>
      <c r="E52" s="337"/>
      <c r="F52" s="338"/>
    </row>
    <row r="53" spans="3:8" ht="15.75" x14ac:dyDescent="0.25">
      <c r="C53" s="339" t="s">
        <v>7</v>
      </c>
      <c r="D53" s="340">
        <v>57</v>
      </c>
      <c r="E53" s="341">
        <v>0</v>
      </c>
      <c r="F53" s="342">
        <v>1</v>
      </c>
    </row>
    <row r="54" spans="3:8" ht="15.75" x14ac:dyDescent="0.25">
      <c r="C54" s="343" t="s">
        <v>18</v>
      </c>
      <c r="D54" s="344"/>
      <c r="E54" s="337"/>
      <c r="F54" s="345"/>
    </row>
    <row r="55" spans="3:8" ht="15.75" x14ac:dyDescent="0.25">
      <c r="C55" s="339" t="s">
        <v>2</v>
      </c>
      <c r="D55" s="340">
        <v>5049</v>
      </c>
      <c r="E55" s="631">
        <v>11370</v>
      </c>
      <c r="F55" s="633">
        <f>+(D55+D56)/E55</f>
        <v>0.99621811785400172</v>
      </c>
      <c r="H55" s="106"/>
    </row>
    <row r="56" spans="3:8" ht="15.75" x14ac:dyDescent="0.25">
      <c r="C56" s="339" t="s">
        <v>3</v>
      </c>
      <c r="D56" s="340">
        <v>6278</v>
      </c>
      <c r="E56" s="632"/>
      <c r="F56" s="634"/>
    </row>
    <row r="57" spans="3:8" ht="15.75" x14ac:dyDescent="0.25">
      <c r="C57" s="339" t="s">
        <v>207</v>
      </c>
      <c r="D57" s="340">
        <v>0</v>
      </c>
      <c r="E57" s="318">
        <v>1800</v>
      </c>
      <c r="F57" s="342">
        <v>0</v>
      </c>
    </row>
    <row r="58" spans="3:8" ht="15.75" x14ac:dyDescent="0.25">
      <c r="C58" s="343" t="s">
        <v>20</v>
      </c>
      <c r="D58" s="344"/>
      <c r="E58" s="337"/>
      <c r="F58" s="345"/>
    </row>
    <row r="59" spans="3:8" ht="15.75" x14ac:dyDescent="0.25">
      <c r="C59" s="339" t="s">
        <v>40</v>
      </c>
      <c r="D59" s="340">
        <v>97</v>
      </c>
      <c r="E59" s="624">
        <v>753</v>
      </c>
      <c r="F59" s="627">
        <f>+(D59+D60+D61)/E59</f>
        <v>0.41168658698539179</v>
      </c>
    </row>
    <row r="60" spans="3:8" ht="15.75" x14ac:dyDescent="0.25">
      <c r="C60" s="339" t="s">
        <v>14</v>
      </c>
      <c r="D60" s="340">
        <v>213</v>
      </c>
      <c r="E60" s="625"/>
      <c r="F60" s="628"/>
    </row>
    <row r="61" spans="3:8" ht="15.75" x14ac:dyDescent="0.25">
      <c r="C61" s="339" t="s">
        <v>15</v>
      </c>
      <c r="D61" s="340">
        <v>0</v>
      </c>
      <c r="E61" s="626"/>
      <c r="F61" s="629"/>
    </row>
    <row r="62" spans="3:8" ht="15.75" x14ac:dyDescent="0.25">
      <c r="C62" s="488" t="s">
        <v>4</v>
      </c>
      <c r="D62" s="486">
        <f>SUM(D53:D61)</f>
        <v>11694</v>
      </c>
      <c r="E62" s="490">
        <f>SUM(E53:E61)</f>
        <v>13923</v>
      </c>
      <c r="F62" s="489">
        <f>+(D62/E62)</f>
        <v>0.83990519284636933</v>
      </c>
    </row>
  </sheetData>
  <mergeCells count="28">
    <mergeCell ref="G39:K39"/>
    <mergeCell ref="F50:F51"/>
    <mergeCell ref="E59:E61"/>
    <mergeCell ref="F59:F61"/>
    <mergeCell ref="C42:C43"/>
    <mergeCell ref="D42:D43"/>
    <mergeCell ref="E42:E43"/>
    <mergeCell ref="C50:C51"/>
    <mergeCell ref="D50:D51"/>
    <mergeCell ref="E50:E51"/>
    <mergeCell ref="E55:E56"/>
    <mergeCell ref="F55:F56"/>
    <mergeCell ref="C6:K6"/>
    <mergeCell ref="D11:D12"/>
    <mergeCell ref="J11:J12"/>
    <mergeCell ref="C11:C12"/>
    <mergeCell ref="E11:I11"/>
    <mergeCell ref="K11:K12"/>
    <mergeCell ref="C9:K9"/>
    <mergeCell ref="C8:K8"/>
    <mergeCell ref="P11:P12"/>
    <mergeCell ref="Q11:Q12"/>
    <mergeCell ref="D28:D29"/>
    <mergeCell ref="C28:C29"/>
    <mergeCell ref="C7:K7"/>
    <mergeCell ref="D16:D17"/>
    <mergeCell ref="D20:D22"/>
    <mergeCell ref="E28:E29"/>
  </mergeCells>
  <printOptions horizontalCentered="1" verticalCentered="1"/>
  <pageMargins left="0" right="0" top="0.74803149606299213" bottom="0.74803149606299213" header="0.31496062992125984" footer="0.31496062992125984"/>
  <pageSetup orientation="landscape" r:id="rId1"/>
  <ignoredErrors>
    <ignoredError sqref="K17"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C3:G20"/>
  <sheetViews>
    <sheetView workbookViewId="0">
      <selection activeCell="H14" sqref="H14"/>
    </sheetView>
  </sheetViews>
  <sheetFormatPr baseColWidth="10" defaultRowHeight="15" x14ac:dyDescent="0.25"/>
  <cols>
    <col min="3" max="3" width="39.140625" bestFit="1" customWidth="1"/>
    <col min="4" max="4" width="14" customWidth="1"/>
    <col min="6" max="6" width="14.140625" customWidth="1"/>
  </cols>
  <sheetData>
    <row r="3" spans="3:7" s="427" customFormat="1" x14ac:dyDescent="0.25"/>
    <row r="4" spans="3:7" s="427" customFormat="1" x14ac:dyDescent="0.25"/>
    <row r="5" spans="3:7" s="427" customFormat="1" x14ac:dyDescent="0.25">
      <c r="C5" s="635" t="s">
        <v>28</v>
      </c>
      <c r="D5" s="635"/>
      <c r="E5" s="635"/>
      <c r="F5" s="635"/>
    </row>
    <row r="6" spans="3:7" x14ac:dyDescent="0.25">
      <c r="C6" s="636" t="s">
        <v>175</v>
      </c>
      <c r="D6" s="636"/>
      <c r="E6" s="636"/>
      <c r="F6" s="636"/>
    </row>
    <row r="7" spans="3:7" s="427" customFormat="1" x14ac:dyDescent="0.25">
      <c r="C7" s="640" t="s">
        <v>199</v>
      </c>
      <c r="D7" s="640"/>
      <c r="E7" s="640"/>
      <c r="F7" s="640"/>
    </row>
    <row r="8" spans="3:7" ht="15" customHeight="1" x14ac:dyDescent="0.25">
      <c r="C8" s="630" t="s">
        <v>30</v>
      </c>
      <c r="D8" s="606" t="s">
        <v>197</v>
      </c>
      <c r="E8" s="606" t="s">
        <v>114</v>
      </c>
      <c r="F8" s="606" t="s">
        <v>162</v>
      </c>
    </row>
    <row r="9" spans="3:7" ht="33.75" customHeight="1" x14ac:dyDescent="0.25">
      <c r="C9" s="606"/>
      <c r="D9" s="606"/>
      <c r="E9" s="606"/>
      <c r="F9" s="606"/>
    </row>
    <row r="10" spans="3:7" ht="15.75" x14ac:dyDescent="0.25">
      <c r="C10" s="335" t="s">
        <v>17</v>
      </c>
      <c r="D10" s="336"/>
      <c r="E10" s="336"/>
      <c r="F10" s="336"/>
    </row>
    <row r="11" spans="3:7" ht="15.75" x14ac:dyDescent="0.25">
      <c r="C11" s="339" t="s">
        <v>7</v>
      </c>
      <c r="D11" s="340">
        <v>57</v>
      </c>
      <c r="E11" s="340">
        <v>0</v>
      </c>
      <c r="F11" s="340">
        <v>57</v>
      </c>
    </row>
    <row r="12" spans="3:7" ht="15.75" x14ac:dyDescent="0.25">
      <c r="C12" s="343" t="s">
        <v>18</v>
      </c>
      <c r="D12" s="344"/>
      <c r="E12" s="344"/>
      <c r="F12" s="344"/>
    </row>
    <row r="13" spans="3:7" ht="15.75" x14ac:dyDescent="0.25">
      <c r="C13" s="339" t="s">
        <v>2</v>
      </c>
      <c r="D13" s="340">
        <v>5049</v>
      </c>
      <c r="E13" s="637">
        <v>11370</v>
      </c>
      <c r="F13" s="406">
        <v>5049</v>
      </c>
    </row>
    <row r="14" spans="3:7" ht="15.75" x14ac:dyDescent="0.25">
      <c r="C14" s="339" t="s">
        <v>3</v>
      </c>
      <c r="D14" s="340">
        <v>6278</v>
      </c>
      <c r="E14" s="639"/>
      <c r="F14" s="405">
        <v>4658</v>
      </c>
      <c r="G14" s="121"/>
    </row>
    <row r="15" spans="3:7" ht="15.75" x14ac:dyDescent="0.25">
      <c r="C15" s="339" t="s">
        <v>207</v>
      </c>
      <c r="D15" s="340">
        <v>0</v>
      </c>
      <c r="E15" s="340">
        <v>1800</v>
      </c>
      <c r="F15" s="340">
        <v>0</v>
      </c>
    </row>
    <row r="16" spans="3:7" ht="15.75" x14ac:dyDescent="0.25">
      <c r="C16" s="343" t="s">
        <v>20</v>
      </c>
      <c r="D16" s="344"/>
      <c r="E16" s="344"/>
      <c r="F16" s="344"/>
    </row>
    <row r="17" spans="3:6" ht="15.75" x14ac:dyDescent="0.25">
      <c r="C17" s="339" t="s">
        <v>40</v>
      </c>
      <c r="D17" s="340">
        <v>97</v>
      </c>
      <c r="E17" s="637">
        <v>753</v>
      </c>
      <c r="F17" s="637">
        <v>310</v>
      </c>
    </row>
    <row r="18" spans="3:6" ht="15.75" x14ac:dyDescent="0.25">
      <c r="C18" s="339" t="s">
        <v>14</v>
      </c>
      <c r="D18" s="340">
        <v>213</v>
      </c>
      <c r="E18" s="638"/>
      <c r="F18" s="638"/>
    </row>
    <row r="19" spans="3:6" ht="15.75" x14ac:dyDescent="0.25">
      <c r="C19" s="339" t="s">
        <v>15</v>
      </c>
      <c r="D19" s="340">
        <v>0</v>
      </c>
      <c r="E19" s="639"/>
      <c r="F19" s="639"/>
    </row>
    <row r="20" spans="3:6" x14ac:dyDescent="0.25">
      <c r="C20" s="483" t="s">
        <v>233</v>
      </c>
      <c r="D20" s="484"/>
      <c r="E20" s="485"/>
      <c r="F20" s="486">
        <f>SUM(F11:F19)</f>
        <v>10074</v>
      </c>
    </row>
  </sheetData>
  <mergeCells count="10">
    <mergeCell ref="C5:F5"/>
    <mergeCell ref="C6:F6"/>
    <mergeCell ref="E17:E19"/>
    <mergeCell ref="F17:F19"/>
    <mergeCell ref="C8:C9"/>
    <mergeCell ref="D8:D9"/>
    <mergeCell ref="E8:E9"/>
    <mergeCell ref="F8:F9"/>
    <mergeCell ref="E13:E14"/>
    <mergeCell ref="C7:F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27</vt:i4>
      </vt:variant>
    </vt:vector>
  </HeadingPairs>
  <TitlesOfParts>
    <vt:vector size="34" baseType="lpstr">
      <vt:lpstr>2do Trimestre 2022</vt:lpstr>
      <vt:lpstr>apertura</vt:lpstr>
      <vt:lpstr>Anexo 1</vt:lpstr>
      <vt:lpstr>Anexo 2</vt:lpstr>
      <vt:lpstr>Anexo 3</vt:lpstr>
      <vt:lpstr>Anexo 4</vt:lpstr>
      <vt:lpstr>Beneficiados</vt:lpstr>
      <vt:lpstr>'2do Trimestre 2022'!_Toc68362146</vt:lpstr>
      <vt:lpstr>'2do Trimestre 2022'!_Toc68362147</vt:lpstr>
      <vt:lpstr>'2do Trimestre 2022'!_Toc68362149</vt:lpstr>
      <vt:lpstr>'2do Trimestre 2022'!_Toc68362151</vt:lpstr>
      <vt:lpstr>'2do Trimestre 2022'!_Toc68362153</vt:lpstr>
      <vt:lpstr>'2do Trimestre 2022'!_Toc68362154</vt:lpstr>
      <vt:lpstr>'2do Trimestre 2022'!_Toc68362155</vt:lpstr>
      <vt:lpstr>'2do Trimestre 2022'!_Toc68362157</vt:lpstr>
      <vt:lpstr>'2do Trimestre 2022'!_Toc68362158</vt:lpstr>
      <vt:lpstr>'2do Trimestre 2022'!_Toc68362159</vt:lpstr>
      <vt:lpstr>'2do Trimestre 2022'!_Toc68362160</vt:lpstr>
      <vt:lpstr>'2do Trimestre 2022'!_Toc68362162</vt:lpstr>
      <vt:lpstr>'2do Trimestre 2022'!_Toc68362163</vt:lpstr>
      <vt:lpstr>'2do Trimestre 2022'!_Toc68362165</vt:lpstr>
      <vt:lpstr>'2do Trimestre 2022'!_Toc68362166</vt:lpstr>
      <vt:lpstr>'Anexo 1'!_Toc68362168</vt:lpstr>
      <vt:lpstr>'Anexo 2'!_Toc68362169</vt:lpstr>
      <vt:lpstr>'Anexo 3'!_Toc68362170</vt:lpstr>
      <vt:lpstr>'Anexo 4'!_Toc68362171</vt:lpstr>
      <vt:lpstr>'2do Trimestre 2022'!_Toc76995548</vt:lpstr>
      <vt:lpstr>'2do Trimestre 2022'!_Toc76995549</vt:lpstr>
      <vt:lpstr>'2do Trimestre 2022'!Área_de_impresión</vt:lpstr>
      <vt:lpstr>'Anexo 1'!Área_de_impresión</vt:lpstr>
      <vt:lpstr>'Anexo 3'!Área_de_impresión</vt:lpstr>
      <vt:lpstr>'Anexo 4'!Área_de_impresión</vt:lpstr>
      <vt:lpstr>apertura!Área_de_impresión</vt:lpstr>
      <vt:lpstr>Beneficiados!Área_de_impresión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Debora Stepan</dc:creator>
  <cp:lastModifiedBy>Debora Stepan</cp:lastModifiedBy>
  <cp:lastPrinted>2022-07-06T19:31:42Z</cp:lastPrinted>
  <dcterms:created xsi:type="dcterms:W3CDTF">2021-09-14T18:05:37Z</dcterms:created>
  <dcterms:modified xsi:type="dcterms:W3CDTF">2022-07-19T18:23:07Z</dcterms:modified>
</cp:coreProperties>
</file>